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rmp.loc\Occitanie\DAAF\SCAFV\Coordination Entreprises\Dispositif_Contrat_AgroViti_Stratégique\1-Notice&amp;Formulaire\B-Formulaires\"/>
    </mc:Choice>
  </mc:AlternateContent>
  <xr:revisionPtr revIDLastSave="0" documentId="13_ncr:1_{ECD4788E-907E-414E-9505-B29713B59F4E}" xr6:coauthVersionLast="36" xr6:coauthVersionMax="36" xr10:uidLastSave="{00000000-0000-0000-0000-000000000000}"/>
  <bookViews>
    <workbookView xWindow="0" yWindow="0" windowWidth="15570" windowHeight="8190" tabRatio="917" xr2:uid="{00000000-000D-0000-FFFF-FFFF00000000}"/>
  </bookViews>
  <sheets>
    <sheet name="annexe 1" sheetId="21" r:id="rId1"/>
    <sheet name="annexe 2" sheetId="7" r:id="rId2"/>
    <sheet name="annexe 2 bis" sheetId="8" r:id="rId3"/>
    <sheet name="annexe 2ter" sheetId="20" r:id="rId4"/>
    <sheet name="annexe 3" sheetId="9" r:id="rId5"/>
    <sheet name="Annexe 3 bis_export viti" sheetId="23" r:id="rId6"/>
    <sheet name="Détail prospection_export viti" sheetId="24" r:id="rId7"/>
    <sheet name="annexe 4" sheetId="10" r:id="rId8"/>
    <sheet name="annexe 5A " sheetId="11" r:id="rId9"/>
    <sheet name="annexe 5B" sheetId="12" r:id="rId10"/>
    <sheet name="annexe 5C" sheetId="13" r:id="rId11"/>
    <sheet name="annexe 6" sheetId="14" r:id="rId12"/>
    <sheet name="annexe 7" sheetId="22" r:id="rId13"/>
    <sheet name="Annexe 7 bis" sheetId="15" r:id="rId14"/>
    <sheet name="Annexe 8" sheetId="19" r:id="rId15"/>
  </sheets>
  <definedNames>
    <definedName name="Année">'annexe 5A '!$B$6</definedName>
    <definedName name="Excel_BuiltIn_Print_Area" localSheetId="8">'annexe 5A '!$A$1:$I$66</definedName>
    <definedName name="Excel_BuiltIn_Print_Area" localSheetId="11">'annexe 6'!$A$1:$IE$65428</definedName>
    <definedName name="Excel_BuiltIn_Print_Titles" localSheetId="1">#N/A</definedName>
    <definedName name="_xlnm.Print_Titles" localSheetId="1">'annexe 2'!$5:$6</definedName>
    <definedName name="SHARED_FORMULA_1_13_1_13_11">#REF!+#REF!+#REF!</definedName>
    <definedName name="SHARED_FORMULA_1_16_1_16_11">#REF!-#REF!-#REF!</definedName>
    <definedName name="SHARED_FORMULA_1_20_1_20_11">#REF!-#REF!</definedName>
    <definedName name="SHARED_FORMULA_1_24_1_24_11">#REF!+#REF!-#REF!-#REF!</definedName>
    <definedName name="SHARED_FORMULA_1_31_1_31_11">#REF!-#REF!-#REF!+#REF!+#REF!-#REF!+#REF!</definedName>
    <definedName name="SHARED_FORMULA_1_35_1_35_11">#REF!-#REF!</definedName>
    <definedName name="SHARED_FORMULA_1_36_1_36_11">#REF!+#REF!</definedName>
    <definedName name="SHARED_FORMULA_1_44_1_44_11">#REF!-#REF!</definedName>
    <definedName name="SHARED_FORMULA_1_47_1_47_11">#REF!+#REF!-#REF!-#REF!</definedName>
    <definedName name="SHARED_FORMULA_1_48_1_48_11">#REF!+#REF!+#REF!-#REF!-#REF!-#REF!-#REF!+#REF!+#REF!</definedName>
    <definedName name="SHARED_FORMULA_1_49_1_49_11">#REF!+#REF!+#REF!</definedName>
    <definedName name="SHARED_FORMULA_1_50_1_50_11">#REF!+#REF!+#REF!+#REF!+#REF!+#REF!+#REF!</definedName>
    <definedName name="SHARED_FORMULA_1_53_1_53_11">#REF!/#REF!</definedName>
    <definedName name="SHARED_FORMULA_11_19_11_19_12">SUM(#REF!)</definedName>
    <definedName name="SHARED_FORMULA_3_58_3_58_11">#REF!</definedName>
    <definedName name="Texte87" localSheetId="14">'Annexe 8'!$A$4</definedName>
    <definedName name="Texte88" localSheetId="14">'Annexe 8'!$A$5</definedName>
    <definedName name="Texte89" localSheetId="14">'Annexe 8'!$C$4</definedName>
    <definedName name="Texte94" localSheetId="14">'Annexe 8'!$C$52</definedName>
    <definedName name="Texte95" localSheetId="14">'Annexe 8'!$D$52</definedName>
    <definedName name="Texte96" localSheetId="14">'Annexe 8'!$E$52</definedName>
    <definedName name="Texte97" localSheetId="14">'Annexe 8'!$G$52</definedName>
    <definedName name="_xlnm.Print_Area" localSheetId="0">'annexe 1'!$A$1:$F$35</definedName>
    <definedName name="_xlnm.Print_Area" localSheetId="1">'annexe 2'!$A$1:$L$78</definedName>
    <definedName name="_xlnm.Print_Area" localSheetId="3">'annexe 2ter'!$A$1:$F$14</definedName>
    <definedName name="_xlnm.Print_Area" localSheetId="4">'annexe 3'!$A$1:$H$35</definedName>
    <definedName name="_xlnm.Print_Area" localSheetId="7">'annexe 4'!$A$1:$G$40</definedName>
    <definedName name="_xlnm.Print_Area" localSheetId="8">'annexe 5A '!$A$1:$I$67</definedName>
    <definedName name="_xlnm.Print_Area" localSheetId="11">'annexe 6'!$A$1:$O$70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4" i="9" l="1"/>
  <c r="K17" i="9"/>
  <c r="K16" i="9"/>
  <c r="K18" i="9"/>
  <c r="K19" i="9"/>
  <c r="K15" i="9"/>
  <c r="D20" i="9"/>
  <c r="K6" i="9"/>
  <c r="J11" i="9"/>
  <c r="N20" i="7"/>
  <c r="N8" i="7"/>
  <c r="N11" i="7"/>
  <c r="P17" i="7"/>
  <c r="M55" i="7"/>
  <c r="M46" i="7"/>
  <c r="M39" i="7"/>
  <c r="M32" i="7"/>
  <c r="M25" i="7"/>
  <c r="M18" i="7"/>
  <c r="M9" i="7"/>
  <c r="M57" i="7" s="1"/>
  <c r="B55" i="7"/>
  <c r="B46" i="7"/>
  <c r="B39" i="7"/>
  <c r="B32" i="7"/>
  <c r="B25" i="7"/>
  <c r="B18" i="7"/>
  <c r="B9" i="7"/>
  <c r="B57" i="7" l="1"/>
  <c r="J70" i="7"/>
  <c r="B20" i="12"/>
  <c r="S18" i="7" l="1"/>
  <c r="B23" i="23" l="1"/>
  <c r="B21" i="23"/>
  <c r="B19" i="23"/>
  <c r="B15" i="23"/>
  <c r="B5" i="23"/>
  <c r="B2" i="23"/>
  <c r="B4" i="23" l="1"/>
  <c r="B27" i="23" s="1"/>
  <c r="P54" i="7"/>
  <c r="O54" i="7"/>
  <c r="P53" i="7"/>
  <c r="O53" i="7"/>
  <c r="P52" i="7"/>
  <c r="O52" i="7"/>
  <c r="P51" i="7"/>
  <c r="O51" i="7"/>
  <c r="P50" i="7"/>
  <c r="O50" i="7"/>
  <c r="P49" i="7"/>
  <c r="O49" i="7"/>
  <c r="P48" i="7"/>
  <c r="O48" i="7"/>
  <c r="P45" i="7"/>
  <c r="O45" i="7"/>
  <c r="P44" i="7"/>
  <c r="O44" i="7"/>
  <c r="P43" i="7"/>
  <c r="O43" i="7"/>
  <c r="P42" i="7"/>
  <c r="O42" i="7"/>
  <c r="P41" i="7"/>
  <c r="O41" i="7"/>
  <c r="P38" i="7"/>
  <c r="O38" i="7"/>
  <c r="P37" i="7"/>
  <c r="O37" i="7"/>
  <c r="P36" i="7"/>
  <c r="O36" i="7"/>
  <c r="P35" i="7"/>
  <c r="O35" i="7"/>
  <c r="P34" i="7"/>
  <c r="O34" i="7"/>
  <c r="P31" i="7"/>
  <c r="O31" i="7"/>
  <c r="P30" i="7"/>
  <c r="O30" i="7"/>
  <c r="P29" i="7"/>
  <c r="O29" i="7"/>
  <c r="P28" i="7"/>
  <c r="O28" i="7"/>
  <c r="P27" i="7"/>
  <c r="O27" i="7"/>
  <c r="P24" i="7"/>
  <c r="O24" i="7"/>
  <c r="P23" i="7"/>
  <c r="O23" i="7"/>
  <c r="P22" i="7"/>
  <c r="O22" i="7"/>
  <c r="P21" i="7"/>
  <c r="O21" i="7"/>
  <c r="P20" i="7"/>
  <c r="O20" i="7"/>
  <c r="P8" i="7"/>
  <c r="P11" i="7"/>
  <c r="P16" i="7"/>
  <c r="P15" i="7"/>
  <c r="P14" i="7"/>
  <c r="P13" i="7"/>
  <c r="P12" i="7"/>
  <c r="O17" i="7"/>
  <c r="O16" i="7"/>
  <c r="O15" i="7"/>
  <c r="O14" i="7"/>
  <c r="O13" i="7"/>
  <c r="O12" i="7"/>
  <c r="O11" i="7"/>
  <c r="C69" i="7" l="1"/>
  <c r="B69" i="7"/>
  <c r="J33" i="20"/>
  <c r="J34" i="20" s="1"/>
  <c r="J32" i="9"/>
  <c r="N69" i="7"/>
  <c r="N71" i="7"/>
  <c r="N56" i="7"/>
  <c r="N54" i="7"/>
  <c r="N53" i="7"/>
  <c r="N52" i="7"/>
  <c r="N51" i="7"/>
  <c r="N50" i="7"/>
  <c r="N49" i="7"/>
  <c r="N48" i="7"/>
  <c r="N45" i="7"/>
  <c r="N44" i="7"/>
  <c r="N43" i="7"/>
  <c r="N42" i="7"/>
  <c r="N41" i="7"/>
  <c r="N46" i="7" s="1"/>
  <c r="N38" i="7"/>
  <c r="N37" i="7"/>
  <c r="N36" i="7"/>
  <c r="N35" i="7"/>
  <c r="N34" i="7"/>
  <c r="N31" i="7"/>
  <c r="N30" i="7"/>
  <c r="N29" i="7"/>
  <c r="N28" i="7"/>
  <c r="N27" i="7"/>
  <c r="N24" i="7"/>
  <c r="N23" i="7"/>
  <c r="N22" i="7"/>
  <c r="N21" i="7"/>
  <c r="N25" i="7" s="1"/>
  <c r="N17" i="7"/>
  <c r="N16" i="7"/>
  <c r="N15" i="7"/>
  <c r="N14" i="7"/>
  <c r="N13" i="7"/>
  <c r="N12" i="7"/>
  <c r="N9" i="7"/>
  <c r="N39" i="7" l="1"/>
  <c r="N18" i="7"/>
  <c r="N57" i="7" s="1"/>
  <c r="N32" i="7"/>
  <c r="AK74" i="7"/>
  <c r="AK71" i="7"/>
  <c r="Q3" i="7"/>
  <c r="R56" i="7" s="1"/>
  <c r="AM75" i="7"/>
  <c r="AM74" i="7"/>
  <c r="AM73" i="7"/>
  <c r="AM72" i="7"/>
  <c r="AM71" i="7"/>
  <c r="AM70" i="7"/>
  <c r="AK75" i="7"/>
  <c r="AJ75" i="7"/>
  <c r="AI75" i="7"/>
  <c r="AH73" i="7"/>
  <c r="AH71" i="7"/>
  <c r="AH69" i="7"/>
  <c r="V57" i="7"/>
  <c r="Z69" i="7" s="1"/>
  <c r="U57" i="7"/>
  <c r="T57" i="7"/>
  <c r="Y75" i="7"/>
  <c r="E69" i="7"/>
  <c r="D74" i="7"/>
  <c r="D69" i="7"/>
  <c r="AK70" i="7" l="1"/>
  <c r="Y70" i="7"/>
  <c r="H70" i="7"/>
  <c r="Y69" i="7"/>
  <c r="O68" i="7"/>
  <c r="AK73" i="7"/>
  <c r="O71" i="7"/>
  <c r="AI72" i="7"/>
  <c r="O70" i="7"/>
  <c r="AI71" i="7"/>
  <c r="O69" i="7"/>
  <c r="AI74" i="7"/>
  <c r="O72" i="7"/>
  <c r="AJ71" i="7"/>
  <c r="AJ72" i="7"/>
  <c r="R9" i="7"/>
  <c r="AK72" i="7"/>
  <c r="AI73" i="7"/>
  <c r="AJ73" i="7"/>
  <c r="AJ74" i="7"/>
  <c r="B70" i="7"/>
  <c r="AJ70" i="7"/>
  <c r="AI70" i="7"/>
  <c r="S56" i="7"/>
  <c r="R39" i="7"/>
  <c r="S39" i="7" s="1"/>
  <c r="R55" i="7"/>
  <c r="S55" i="7" s="1"/>
  <c r="R46" i="7"/>
  <c r="S46" i="7" s="1"/>
  <c r="R18" i="7"/>
  <c r="R32" i="7"/>
  <c r="S32" i="7" s="1"/>
  <c r="R25" i="7"/>
  <c r="S25" i="7" s="1"/>
  <c r="J36" i="20"/>
  <c r="J13" i="20"/>
  <c r="J11" i="20"/>
  <c r="E11" i="20"/>
  <c r="D7" i="20"/>
  <c r="E7" i="20" s="1"/>
  <c r="D9" i="20"/>
  <c r="E9" i="20" s="1"/>
  <c r="I9" i="20"/>
  <c r="J9" i="20" s="1"/>
  <c r="I7" i="20"/>
  <c r="E11" i="9"/>
  <c r="J20" i="9"/>
  <c r="J35" i="9" s="1"/>
  <c r="K31" i="9"/>
  <c r="K30" i="9"/>
  <c r="K29" i="9"/>
  <c r="K28" i="9"/>
  <c r="K27" i="9"/>
  <c r="K26" i="9"/>
  <c r="K25" i="9"/>
  <c r="K10" i="9"/>
  <c r="K9" i="9"/>
  <c r="K8" i="9"/>
  <c r="K7" i="9"/>
  <c r="N74" i="7" l="1"/>
  <c r="I14" i="20"/>
  <c r="J69" i="7"/>
  <c r="J7" i="20"/>
  <c r="K32" i="9"/>
  <c r="D14" i="20"/>
  <c r="J14" i="20"/>
  <c r="K11" i="9"/>
  <c r="K20" i="9"/>
  <c r="O73" i="7" l="1"/>
  <c r="O75" i="7" s="1"/>
  <c r="J72" i="7"/>
  <c r="B68" i="7"/>
  <c r="L11" i="9"/>
  <c r="B72" i="7"/>
  <c r="L32" i="9"/>
  <c r="L20" i="9"/>
  <c r="B71" i="7"/>
  <c r="AM69" i="7"/>
  <c r="AM76" i="7" s="1"/>
  <c r="AK69" i="7"/>
  <c r="AK76" i="7" s="1"/>
  <c r="AJ69" i="7"/>
  <c r="AJ76" i="7" s="1"/>
  <c r="AI69" i="7"/>
  <c r="AI76" i="7" s="1"/>
  <c r="K35" i="9"/>
  <c r="H74" i="7" s="1"/>
  <c r="I70" i="7" s="1"/>
  <c r="K70" i="7" l="1"/>
  <c r="K71" i="7"/>
  <c r="K69" i="7"/>
  <c r="B73" i="7"/>
  <c r="C71" i="7"/>
  <c r="D71" i="7" s="1"/>
  <c r="E71" i="7"/>
  <c r="C68" i="7"/>
  <c r="E68" i="7"/>
  <c r="C72" i="7"/>
  <c r="D72" i="7" s="1"/>
  <c r="L35" i="9"/>
  <c r="R57" i="7"/>
  <c r="C70" i="7" s="1"/>
  <c r="S9" i="7"/>
  <c r="S57" i="7" s="1"/>
  <c r="H71" i="7" s="1"/>
  <c r="I71" i="7" s="1"/>
  <c r="K72" i="7" l="1"/>
  <c r="AH72" i="7"/>
  <c r="N70" i="7"/>
  <c r="AH74" i="7"/>
  <c r="N72" i="7"/>
  <c r="AH75" i="7"/>
  <c r="N68" i="7"/>
  <c r="D68" i="7"/>
  <c r="C73" i="7"/>
  <c r="E73" i="7"/>
  <c r="E76" i="7" s="1"/>
  <c r="D70" i="7"/>
  <c r="Y68" i="7"/>
  <c r="B28" i="13"/>
  <c r="D73" i="7" l="1"/>
  <c r="H69" i="7"/>
  <c r="Z68" i="7"/>
  <c r="Y72" i="7" s="1"/>
  <c r="E28" i="13"/>
  <c r="D28" i="13"/>
  <c r="C28" i="13"/>
  <c r="F28" i="13"/>
  <c r="I69" i="7" l="1"/>
  <c r="H72" i="7"/>
  <c r="Y77" i="7"/>
  <c r="B16" i="13"/>
  <c r="H13" i="13"/>
  <c r="K26" i="12"/>
  <c r="J26" i="12"/>
  <c r="I26" i="12"/>
  <c r="H26" i="12"/>
  <c r="K25" i="12"/>
  <c r="J25" i="12"/>
  <c r="I25" i="12"/>
  <c r="H25" i="12"/>
  <c r="K24" i="12"/>
  <c r="J24" i="12"/>
  <c r="I24" i="12"/>
  <c r="H24" i="12"/>
  <c r="F24" i="12"/>
  <c r="K23" i="12"/>
  <c r="J23" i="12"/>
  <c r="I23" i="12"/>
  <c r="H23" i="12"/>
  <c r="F22" i="12"/>
  <c r="F21" i="12"/>
  <c r="E20" i="12"/>
  <c r="D20" i="12"/>
  <c r="C20" i="12"/>
  <c r="L19" i="12"/>
  <c r="F18" i="12"/>
  <c r="L17" i="12"/>
  <c r="L15" i="12"/>
  <c r="F15" i="12"/>
  <c r="L14" i="12"/>
  <c r="F14" i="12"/>
  <c r="K12" i="12"/>
  <c r="J12" i="12"/>
  <c r="I12" i="12"/>
  <c r="H12" i="12"/>
  <c r="F12" i="12"/>
  <c r="K10" i="12"/>
  <c r="L10" i="12" s="1"/>
  <c r="F10" i="12"/>
  <c r="K9" i="12"/>
  <c r="F9" i="12"/>
  <c r="E8" i="12"/>
  <c r="D8" i="12"/>
  <c r="C8" i="12"/>
  <c r="C26" i="12" s="1"/>
  <c r="B8" i="12"/>
  <c r="B26" i="12" s="1"/>
  <c r="I53" i="11"/>
  <c r="H53" i="11"/>
  <c r="G53" i="11"/>
  <c r="F53" i="11"/>
  <c r="E53" i="11"/>
  <c r="D53" i="11"/>
  <c r="C53" i="11"/>
  <c r="B53" i="11"/>
  <c r="I46" i="11"/>
  <c r="H46" i="11"/>
  <c r="G46" i="11"/>
  <c r="F46" i="11"/>
  <c r="E46" i="11"/>
  <c r="D46" i="11"/>
  <c r="C46" i="11"/>
  <c r="B46" i="11"/>
  <c r="I37" i="11"/>
  <c r="H37" i="11"/>
  <c r="G37" i="11"/>
  <c r="F37" i="11"/>
  <c r="E37" i="11"/>
  <c r="D37" i="11"/>
  <c r="C37" i="11"/>
  <c r="B37" i="11"/>
  <c r="I15" i="11"/>
  <c r="I18" i="11" s="1"/>
  <c r="H15" i="11"/>
  <c r="F34" i="13" s="1"/>
  <c r="G15" i="11"/>
  <c r="E34" i="13" s="1"/>
  <c r="F15" i="11"/>
  <c r="D34" i="13" s="1"/>
  <c r="D36" i="13" s="1"/>
  <c r="E15" i="11"/>
  <c r="D15" i="11"/>
  <c r="C15" i="11"/>
  <c r="C18" i="11" s="1"/>
  <c r="B15" i="11"/>
  <c r="B18" i="11" s="1"/>
  <c r="I9" i="11"/>
  <c r="I61" i="11" s="1"/>
  <c r="H9" i="11"/>
  <c r="H61" i="11" s="1"/>
  <c r="G9" i="11"/>
  <c r="D7" i="12" s="1"/>
  <c r="F9" i="11"/>
  <c r="C7" i="12" s="1"/>
  <c r="E9" i="11"/>
  <c r="C7" i="13" s="1"/>
  <c r="I7" i="13" s="1"/>
  <c r="D9" i="11"/>
  <c r="D61" i="11" s="1"/>
  <c r="C9" i="11"/>
  <c r="B9" i="11"/>
  <c r="D32" i="9"/>
  <c r="D35" i="9" s="1"/>
  <c r="H73" i="7" l="1"/>
  <c r="I73" i="7" s="1"/>
  <c r="I72" i="7"/>
  <c r="N73" i="7"/>
  <c r="N75" i="7" s="1"/>
  <c r="E26" i="12"/>
  <c r="D26" i="12"/>
  <c r="B34" i="13"/>
  <c r="B36" i="13" s="1"/>
  <c r="D18" i="11"/>
  <c r="H18" i="11"/>
  <c r="H52" i="11" s="1"/>
  <c r="L26" i="12"/>
  <c r="E18" i="11"/>
  <c r="E22" i="11" s="1"/>
  <c r="C34" i="13"/>
  <c r="C36" i="13" s="1"/>
  <c r="F18" i="11"/>
  <c r="F52" i="11" s="1"/>
  <c r="F8" i="12"/>
  <c r="F20" i="12"/>
  <c r="L12" i="12"/>
  <c r="L23" i="12"/>
  <c r="L24" i="12"/>
  <c r="L25" i="12"/>
  <c r="H16" i="13"/>
  <c r="C30" i="12"/>
  <c r="I7" i="12"/>
  <c r="B52" i="11"/>
  <c r="B22" i="11"/>
  <c r="J7" i="12"/>
  <c r="D30" i="12"/>
  <c r="C52" i="11"/>
  <c r="C22" i="11"/>
  <c r="I52" i="11"/>
  <c r="I22" i="11"/>
  <c r="G18" i="11"/>
  <c r="E61" i="11"/>
  <c r="E7" i="12"/>
  <c r="D7" i="13"/>
  <c r="J7" i="13" s="1"/>
  <c r="F61" i="11"/>
  <c r="B7" i="12"/>
  <c r="E7" i="13"/>
  <c r="K7" i="13" s="1"/>
  <c r="G61" i="11"/>
  <c r="K8" i="12"/>
  <c r="B7" i="13"/>
  <c r="H7" i="13" s="1"/>
  <c r="F7" i="13"/>
  <c r="L7" i="13" s="1"/>
  <c r="F22" i="11"/>
  <c r="H22" i="11" l="1"/>
  <c r="H26" i="11" s="1"/>
  <c r="H33" i="11" s="1"/>
  <c r="H38" i="11" s="1"/>
  <c r="H50" i="11" s="1"/>
  <c r="F26" i="12"/>
  <c r="E52" i="11"/>
  <c r="D52" i="11"/>
  <c r="D22" i="11"/>
  <c r="D26" i="11" s="1"/>
  <c r="D33" i="11" s="1"/>
  <c r="D38" i="11" s="1"/>
  <c r="D50" i="11" s="1"/>
  <c r="D51" i="11" s="1"/>
  <c r="H20" i="13"/>
  <c r="C16" i="13"/>
  <c r="D16" i="13"/>
  <c r="F26" i="11"/>
  <c r="F33" i="11" s="1"/>
  <c r="F38" i="11" s="1"/>
  <c r="F50" i="11" s="1"/>
  <c r="E26" i="11"/>
  <c r="E33" i="11" s="1"/>
  <c r="E38" i="11" s="1"/>
  <c r="E50" i="11" s="1"/>
  <c r="G52" i="11"/>
  <c r="G22" i="11"/>
  <c r="B26" i="11"/>
  <c r="B33" i="11" s="1"/>
  <c r="B38" i="11" s="1"/>
  <c r="B50" i="11" s="1"/>
  <c r="B51" i="11" s="1"/>
  <c r="I26" i="11"/>
  <c r="I33" i="11" s="1"/>
  <c r="I38" i="11" s="1"/>
  <c r="I50" i="11" s="1"/>
  <c r="I51" i="11" s="1"/>
  <c r="C26" i="11"/>
  <c r="C33" i="11" s="1"/>
  <c r="C38" i="11" s="1"/>
  <c r="C50" i="11" s="1"/>
  <c r="C51" i="11" s="1"/>
  <c r="L8" i="12"/>
  <c r="B30" i="12"/>
  <c r="H7" i="12"/>
  <c r="E30" i="12"/>
  <c r="K7" i="12"/>
  <c r="B21" i="13" l="1"/>
  <c r="K22" i="12"/>
  <c r="H51" i="11"/>
  <c r="G26" i="11"/>
  <c r="G33" i="11" s="1"/>
  <c r="G38" i="11" s="1"/>
  <c r="G50" i="11" s="1"/>
  <c r="I22" i="12"/>
  <c r="F51" i="11"/>
  <c r="H22" i="12"/>
  <c r="E51" i="11"/>
  <c r="F16" i="13"/>
  <c r="E16" i="13"/>
  <c r="B35" i="13" l="1"/>
  <c r="B37" i="13"/>
  <c r="B31" i="13"/>
  <c r="I21" i="12"/>
  <c r="K21" i="12"/>
  <c r="K27" i="12" s="1"/>
  <c r="E27" i="12" s="1"/>
  <c r="J22" i="12"/>
  <c r="G51" i="11"/>
  <c r="H21" i="12"/>
  <c r="H27" i="12" l="1"/>
  <c r="B27" i="12" s="1"/>
  <c r="J21" i="12"/>
  <c r="I13" i="13"/>
  <c r="J13" i="13"/>
  <c r="L22" i="12"/>
  <c r="I27" i="12"/>
  <c r="C27" i="12" s="1"/>
  <c r="I16" i="13" l="1"/>
  <c r="J27" i="12"/>
  <c r="D27" i="12" s="1"/>
  <c r="K13" i="13"/>
  <c r="L13" i="13"/>
  <c r="J16" i="13"/>
  <c r="L21" i="12"/>
  <c r="I20" i="13" l="1"/>
  <c r="L27" i="12"/>
  <c r="J20" i="13"/>
  <c r="L16" i="13"/>
  <c r="K16" i="13"/>
  <c r="D21" i="13" l="1"/>
  <c r="K20" i="13"/>
  <c r="L20" i="13"/>
  <c r="C21" i="13"/>
  <c r="C31" i="13" l="1"/>
  <c r="C35" i="13"/>
  <c r="C37" i="13"/>
  <c r="D31" i="13"/>
  <c r="D35" i="13"/>
  <c r="D37" i="13"/>
  <c r="F21" i="13"/>
  <c r="E21" i="13"/>
  <c r="E31" i="13" l="1"/>
  <c r="F31" i="13"/>
  <c r="E13" i="20"/>
  <c r="E14" i="20" s="1"/>
  <c r="AH7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ABOUCHAR Emmanuelle</author>
  </authors>
  <commentList>
    <comment ref="N55" authorId="0" shapeId="0" xr:uid="{00000000-0006-0000-0100-000001000000}">
      <text>
        <r>
          <rPr>
            <sz val="9"/>
            <color indexed="81"/>
            <rFont val="Tahoma"/>
            <family val="2"/>
          </rPr>
          <t xml:space="preserve">
Attention : choisir le bon
mode de calcul des frais généraux : si Contrat ou TO422 MP, limité à 10% (inv matériels + frais généraux); si T0422 LR, limités à 10%, ou 20% si frais généraux incluent du Conseil externe; 
</t>
        </r>
      </text>
    </comment>
    <comment ref="E70" authorId="0" shapeId="0" xr:uid="{00000000-0006-0000-0100-000002000000}">
      <text>
        <r>
          <rPr>
            <sz val="9"/>
            <color indexed="81"/>
            <rFont val="Tahoma"/>
            <family val="2"/>
          </rPr>
          <t xml:space="preserve">à remplir si cadre De minimis
</t>
        </r>
      </text>
    </comment>
  </commentList>
</comments>
</file>

<file path=xl/sharedStrings.xml><?xml version="1.0" encoding="utf-8"?>
<sst xmlns="http://schemas.openxmlformats.org/spreadsheetml/2006/main" count="667" uniqueCount="538">
  <si>
    <t>Aménagements extérieurs</t>
  </si>
  <si>
    <t>Filière viti-vinicole</t>
  </si>
  <si>
    <t>DEVIS RETENU</t>
  </si>
  <si>
    <t>N° du devis non retenu</t>
  </si>
  <si>
    <t>Matériel d'occasion</t>
  </si>
  <si>
    <t>Nature des investissements
(à adapter à chaque projet)</t>
  </si>
  <si>
    <t>Financement en Crédit bail</t>
  </si>
  <si>
    <t>Fournisseur à l'origine du devis</t>
  </si>
  <si>
    <t>Nature de l'existant correspondant</t>
  </si>
  <si>
    <t>Améliorations apportées par l'investissement</t>
  </si>
  <si>
    <t>Calendrier prévisionnel</t>
  </si>
  <si>
    <t>VRD dans l'emprise du bâtiment</t>
  </si>
  <si>
    <t>Sous Total poste « terrain et aménagements extérieurs »</t>
  </si>
  <si>
    <t>Bâtiments et aménagements intérieurs :</t>
  </si>
  <si>
    <t>Sous Total poste « bâtiments et aménagements intérieurs »</t>
  </si>
  <si>
    <t>Equipements de transformation :</t>
  </si>
  <si>
    <t>Sous Total  poste « équipements de transformation »</t>
  </si>
  <si>
    <t>Equipements de conditionnement :</t>
  </si>
  <si>
    <t>Sous Total  poste « équipements de conditionnement »</t>
  </si>
  <si>
    <t>Equipements de commercialisation :</t>
  </si>
  <si>
    <t>Sous Total  poste « équipements de commercialisation »</t>
  </si>
  <si>
    <t>Equipements de stockage :</t>
  </si>
  <si>
    <t>Sous Total  poste « équipements de stockage »</t>
  </si>
  <si>
    <t>Etude de sols</t>
  </si>
  <si>
    <t>Etude d'impact</t>
  </si>
  <si>
    <t>Brevets</t>
  </si>
  <si>
    <t>Licences</t>
  </si>
  <si>
    <t>Ingénierie</t>
  </si>
  <si>
    <t>Architecte</t>
  </si>
  <si>
    <t>Dépenses prévisionnelles totales</t>
  </si>
  <si>
    <t>Nota :</t>
  </si>
  <si>
    <t>TABLEAU RECAPITULATIF DES INVESTISSEMENTS MATERIELS</t>
  </si>
  <si>
    <t>Poste</t>
  </si>
  <si>
    <t>Année de réalisation</t>
  </si>
  <si>
    <t>Fournisseur</t>
  </si>
  <si>
    <t>Date et référence des devis ou marchés</t>
  </si>
  <si>
    <t>Equipements neufs 
En € HT</t>
  </si>
  <si>
    <t>Amélioration des équipements existants (rénovation de cuverie, adaptation réception…) 
En € HT</t>
  </si>
  <si>
    <t>Matériel d'occasion en € HT</t>
  </si>
  <si>
    <t>Matériels</t>
  </si>
  <si>
    <t>Génie civil et infras-
tructures</t>
  </si>
  <si>
    <t>Déplacement</t>
  </si>
  <si>
    <t>Annexe 3 – Dépenses prévisionnelles : investissements immatériels non liés
à un investissement matériel</t>
  </si>
  <si>
    <t>Fonction</t>
  </si>
  <si>
    <t>Principales missions</t>
  </si>
  <si>
    <t>Statut</t>
  </si>
  <si>
    <t>Diplômes et/ou expérience requise</t>
  </si>
  <si>
    <t>Salaire brut chargé sur 24 mois</t>
  </si>
  <si>
    <t>Date d’embauche prévisionnelle (jj/mm/aa)</t>
  </si>
  <si>
    <t>Montant prévisionnel 
En € HT</t>
  </si>
  <si>
    <t>Lien avec la stratégie présentée</t>
  </si>
  <si>
    <t>TOTAL PRESTATIONS EXTERNES</t>
  </si>
  <si>
    <t>TOTAL 1 + 2 +3</t>
  </si>
  <si>
    <t>Annexe 4 – RATIOS FINANCIERS</t>
  </si>
  <si>
    <t>A Remplir Pour Tous les projets</t>
  </si>
  <si>
    <t>Cette fiche doit être visée par le représentant légal et le comptable</t>
  </si>
  <si>
    <t>Du …../...../.....
Au …../...../..…</t>
  </si>
  <si>
    <t>n-3</t>
  </si>
  <si>
    <t>n-2</t>
  </si>
  <si>
    <t>n-1 (dernier exercice clos)</t>
  </si>
  <si>
    <t>Production H.T. *</t>
  </si>
  <si>
    <r>
      <t>dont production HT de l'atelier de transformation</t>
    </r>
    <r>
      <rPr>
        <sz val="9"/>
        <color rgb="FF000000"/>
        <rFont val="Tahoma"/>
        <family val="2"/>
        <charset val="1"/>
      </rPr>
      <t>, le cas échéant</t>
    </r>
  </si>
  <si>
    <t>Capital social (yc primes d’émission) ou compte de l’exploitant (exploitation agricole ou entreprise en nom propre)</t>
  </si>
  <si>
    <t>Capitaux propres et assimilés</t>
  </si>
  <si>
    <t>1 (a)</t>
  </si>
  <si>
    <t>Dettes à moyen et long terme (part à plus d’1 an des dettes) = DLMT</t>
  </si>
  <si>
    <t>Comptes courants d’associés stables**</t>
  </si>
  <si>
    <t>Actif net total</t>
  </si>
  <si>
    <t>Actif immobilisé net</t>
  </si>
  <si>
    <t>Dettes fournisseurs et comptes rattachés</t>
  </si>
  <si>
    <t>Créances clients et comptes rattachés (net)</t>
  </si>
  <si>
    <t>Stocks (net)</t>
  </si>
  <si>
    <t>Dotations d’exploitation aux Amortissements et Provisions (DAP)</t>
  </si>
  <si>
    <t>Excédent brut d’exploitation (EBE)</t>
  </si>
  <si>
    <t>9 b)</t>
  </si>
  <si>
    <t>Résultat courant avant IS</t>
  </si>
  <si>
    <t>Résultat net</t>
  </si>
  <si>
    <t>Capacité d’auto-financement (CAF)</t>
  </si>
  <si>
    <t>e)</t>
  </si>
  <si>
    <t>Fonds de roulement (FR)</t>
  </si>
  <si>
    <t>c)</t>
  </si>
  <si>
    <t>Besoin en  FR (BFR)</t>
  </si>
  <si>
    <t>d)</t>
  </si>
  <si>
    <t>EBE/Prod (%)</t>
  </si>
  <si>
    <t>Résultat net/ Prod (%)</t>
  </si>
  <si>
    <t>FR/BFR (%)</t>
  </si>
  <si>
    <t>Capitaux propres et assimilés / DLMT</t>
  </si>
  <si>
    <t>(CAF)/ Prod (%)</t>
  </si>
  <si>
    <t>DLMT/CAF</t>
  </si>
  <si>
    <t>* Signaler si la production est consolidée (plusieurs activités : négoce,pépinières, autres activités non agricoles). Production = chiffre d'affaires net + production stockée + production immobilisée</t>
  </si>
  <si>
    <t>** on entend par comptes courant d'associés stables les comptes courants d'associés à plus d'un an auxquels est ajouté le montant éventuel des comptes courants d'associés à moins d'un an qui reste stable dans les comptes sur plusieurs années.</t>
  </si>
  <si>
    <t>a) Capitaux propres et assimilés = total capitaux propres + autres fonds propres + provisions pour risques et charges</t>
  </si>
  <si>
    <t>b) EBE : (chiffre d’affaires net + production stockée + production immobilisée+subvention d’exploitation) – (achats de marchandises+variation de stocks (marchandises)+achats de matières 1ere+variations de stocks (matières 1ere)+autres achats et charges externes +impôts et taxes+ salaires et charges sociales)</t>
  </si>
  <si>
    <t>c) FR: capitaux propres et assimilés + dettes à moyen et long terme - actif immobilisé net = 1 + 2 - 4</t>
  </si>
  <si>
    <t>d) BFR : créances clients + stocks – dettes fournisseurs = 7 + 6 – 5</t>
  </si>
  <si>
    <t>e) CAF :   D.A.P. + Résultat net = 8 + 11</t>
  </si>
  <si>
    <t>ANNEXE 5A : COMPTES DE RESULTAT PASSES ET PREVISIONNELS DE L'ENTREPRISE</t>
  </si>
  <si>
    <t>A REMPLIR POUR TOUS LES PROJETS</t>
  </si>
  <si>
    <t>Précision : saisir les charges sans signe négatif, SAUF pour la variation de stock.</t>
  </si>
  <si>
    <t>Année n (saisir l'année du dépôt du dossier) =</t>
  </si>
  <si>
    <t>Du …../...../.....
Au …./...../..…</t>
  </si>
  <si>
    <t>CHIFFRE D'AFFAIRES (HT)</t>
  </si>
  <si>
    <t>dont Export</t>
  </si>
  <si>
    <t>CHIFFRE D'AFFAIRES généré par le projet</t>
  </si>
  <si>
    <t>Production immobilisée</t>
  </si>
  <si>
    <t>Production stockée</t>
  </si>
  <si>
    <t>PRODUCTION</t>
  </si>
  <si>
    <t>Achat de matières et marchandises</t>
  </si>
  <si>
    <t>Variation de stock de matières et marchandises</t>
  </si>
  <si>
    <t>MARGE BRUTE</t>
  </si>
  <si>
    <t>Autres achats et charges externes</t>
  </si>
  <si>
    <t>(dont sous-traitance)</t>
  </si>
  <si>
    <t>(dont crédit bail – redevances)*</t>
  </si>
  <si>
    <t>VALEUR AJOUTEE</t>
  </si>
  <si>
    <t>Subvention d’exploitation</t>
  </si>
  <si>
    <t>Impôts et taxes</t>
  </si>
  <si>
    <t>Charges de personnel</t>
  </si>
  <si>
    <t>EXCEDENT BRUT D’EXPLOITATION</t>
  </si>
  <si>
    <t>Dotation aux amortissements (a)</t>
  </si>
  <si>
    <r>
      <t>Dotation Prov.</t>
    </r>
    <r>
      <rPr>
        <sz val="9"/>
        <rFont val="Arial"/>
        <family val="2"/>
        <charset val="1"/>
      </rPr>
      <t>(b)</t>
    </r>
  </si>
  <si>
    <t>Reprise / Amort. Prov.   (c)</t>
  </si>
  <si>
    <t>Transfert de Charges</t>
  </si>
  <si>
    <t>autres charges d’exploitation (1)</t>
  </si>
  <si>
    <t>Produits financiers</t>
  </si>
  <si>
    <t>Charges financières</t>
  </si>
  <si>
    <t>(dont intérêts et charges assimilés)</t>
  </si>
  <si>
    <t>RESULTAT FINANCIER</t>
  </si>
  <si>
    <t>RÉSULTAT COURANT AVANT IMPOTS</t>
  </si>
  <si>
    <t>Produits exceptionnels</t>
  </si>
  <si>
    <t>dont quote-part subv. inv.  (d)</t>
  </si>
  <si>
    <t>dont PV des immo. cédées (e)</t>
  </si>
  <si>
    <t>dont Rep. / Prov. et Transf. de charges (f)</t>
  </si>
  <si>
    <t>Charges exceptionnelles</t>
  </si>
  <si>
    <t>dont VN des immo. cédées (g)</t>
  </si>
  <si>
    <t>dont Dot. Amort. Prov. (h)</t>
  </si>
  <si>
    <t>RESULTAT EXCEPTIONNEL</t>
  </si>
  <si>
    <t>Participation des salariés</t>
  </si>
  <si>
    <t>Impôts sur les bénéfices</t>
  </si>
  <si>
    <t>RÉSULTAT DE L’EXERCICE (i)</t>
  </si>
  <si>
    <t>CAF = i + (a+b-c-d-e-f+g+h)</t>
  </si>
  <si>
    <t>Marge yc autres produits d'exploitation et financiers</t>
  </si>
  <si>
    <t>Total charges d'exploitation et financières</t>
  </si>
  <si>
    <t>Effectifs (en ETP)</t>
  </si>
  <si>
    <t>Valeur ajoutée par personne</t>
  </si>
  <si>
    <t>Montant du programme passé en charge d’exploitation</t>
  </si>
  <si>
    <t>Echéancier prévisionnel des redevances des crédits-baux</t>
  </si>
  <si>
    <t>(anciens + nouveaux)</t>
  </si>
  <si>
    <t>Redevances de C Bail</t>
  </si>
  <si>
    <t>mobilier</t>
  </si>
  <si>
    <t>immobilier</t>
  </si>
  <si>
    <t>(1) Les dotations et reprises de provisions ont été considérées comme imprévisibles : elles ne sont donc pas notées dans ce tableau.</t>
  </si>
  <si>
    <t>Les données économiques et financières requises doivent permettre à l’instructeur d’apprécier l’évolution de l’activité de l’entreprise, sa rentabilité, la solidité de sa structure financière et, bien sûr, la faisabilité économique et financière du projet présenté.</t>
  </si>
  <si>
    <t>Toute évolution remarquable de ces données, tant sur le passé que sur le prévisionnel,  ainsi que les mesures correctives envisagées le cas échéant, devront être explicitées par le porteur de projet.</t>
  </si>
  <si>
    <t>ANNEXE 5B : Tableau Emplois- ressources</t>
  </si>
  <si>
    <t>EMPLOIS (en k€)</t>
  </si>
  <si>
    <t>CUMUL</t>
  </si>
  <si>
    <t>RESSOURCES (en k€)</t>
  </si>
  <si>
    <t>Projet d'investissement (yc Crédit Bail*)</t>
  </si>
  <si>
    <t>Augmentation capital social libéré</t>
  </si>
  <si>
    <t>dont matériel</t>
  </si>
  <si>
    <t>dont immatériel</t>
  </si>
  <si>
    <r>
      <t>Autres investissements (yc Crédit Bail</t>
    </r>
    <r>
      <rPr>
        <b/>
        <sz val="10"/>
        <rFont val="Arial"/>
        <family val="2"/>
        <charset val="1"/>
      </rPr>
      <t>*</t>
    </r>
    <r>
      <rPr>
        <sz val="8"/>
        <rFont val="Arial"/>
        <family val="2"/>
        <charset val="1"/>
      </rPr>
      <t>)</t>
    </r>
  </si>
  <si>
    <t>Hypothèses de subventions d'invt:</t>
  </si>
  <si>
    <t>Investissements financiers</t>
  </si>
  <si>
    <t>(1)……………………………………..</t>
  </si>
  <si>
    <t>dont participations</t>
  </si>
  <si>
    <t>(2)……………………………………..</t>
  </si>
  <si>
    <t>Prix de vente des immobilisations cédées</t>
  </si>
  <si>
    <t>Rembours. de comptes courants</t>
  </si>
  <si>
    <t>Augmentation DLMT</t>
  </si>
  <si>
    <t>anciennes</t>
  </si>
  <si>
    <t>C.A.F. =</t>
  </si>
  <si>
    <t>nouvelles</t>
  </si>
  <si>
    <t>+ résultat net</t>
  </si>
  <si>
    <t>+ dot. amortiss. et prov.</t>
  </si>
  <si>
    <t>Dividendes (sur résultat n)</t>
  </si>
  <si>
    <t>- reprises / amortiss. et prov.</t>
  </si>
  <si>
    <t>- plus-value cession des immo.</t>
  </si>
  <si>
    <t>TOTAL</t>
  </si>
  <si>
    <t>- quote-part des subv d'invt virée au résultat</t>
  </si>
  <si>
    <t>VARIATION        F.R.</t>
  </si>
  <si>
    <t>* Investissement en Crédit Bail</t>
  </si>
  <si>
    <t>ANNEXE 5C : Haut de bilan</t>
  </si>
  <si>
    <t>ACTIF (k€)</t>
  </si>
  <si>
    <t>PASSIF (k€)</t>
  </si>
  <si>
    <t>Immo. incorporelles</t>
  </si>
  <si>
    <t>Capital social libéré</t>
  </si>
  <si>
    <t>Réserves</t>
  </si>
  <si>
    <r>
      <t>Immo. corporelles</t>
    </r>
    <r>
      <rPr>
        <sz val="8"/>
        <rFont val="Arial"/>
        <family val="2"/>
        <charset val="1"/>
      </rPr>
      <t>(yc C Bail)</t>
    </r>
  </si>
  <si>
    <t>Report à nouveau</t>
  </si>
  <si>
    <t>dont Crédit Bail</t>
  </si>
  <si>
    <t>Résultat net conservé</t>
  </si>
  <si>
    <t>Immo. financières</t>
  </si>
  <si>
    <t>Subventions d'investissement</t>
  </si>
  <si>
    <t>dont titres de participation</t>
  </si>
  <si>
    <t>Autres fonds propres</t>
  </si>
  <si>
    <t>Fonds de roulement</t>
  </si>
  <si>
    <t>Compte Courant &gt; 1 an du groupe</t>
  </si>
  <si>
    <t>Production</t>
  </si>
  <si>
    <t>F.R (% Prod)</t>
  </si>
  <si>
    <r>
      <t>Capacité Rembours.</t>
    </r>
    <r>
      <rPr>
        <sz val="8"/>
        <rFont val="Arial"/>
        <family val="2"/>
        <charset val="1"/>
      </rPr>
      <t>(Dettes &gt; 1 an / C.A.F.)</t>
    </r>
  </si>
  <si>
    <t>B.F.R. (% Prod)</t>
  </si>
  <si>
    <t>CAP PROPRES /PERMAN. (%)</t>
  </si>
  <si>
    <t>F.R./  B.F.R. (%)</t>
  </si>
  <si>
    <t>DETTES &gt; 1AN / CAP PROPRES et ass.</t>
  </si>
  <si>
    <t>Eléments complémentaires OBLIGATOIRES</t>
  </si>
  <si>
    <t>Critères de sélection et autres indicateurs</t>
  </si>
  <si>
    <t>a) Pensez-vous répondre à l'un ou plusieurs des critères de sélection par filière ci-dessous ?</t>
  </si>
  <si>
    <t>Si oui cochez</t>
  </si>
  <si>
    <t>Explications</t>
  </si>
  <si>
    <t>Entreprise d’aval démontrant une maîtrise de la chaîne de commercialisation et un lien fort avec l'amont, dans une démarche de création de valeur ajoutée partagée,</t>
  </si>
  <si>
    <t>A expliciter</t>
  </si>
  <si>
    <t>Entreprise adossée à un groupe coopératif de deuxième niveau (doté d'un outil de conditionnement et commercialisant directement la production de ses adhérents auprès de la Grande Distribution ou à l'export) et concourant effectivement au projet d’entreprise du groupe</t>
  </si>
  <si>
    <t>Pôle (coopératif) développant une stratégie industrielle et commerciale,</t>
  </si>
  <si>
    <t>Coopérative isolée, mais qui présente des performances économiques et des garanties d'accès au marché (notamment, par une relation contractuelle effective et durable avec des entreprises d'aval : négoce, distribution)</t>
  </si>
  <si>
    <t>Restructuration d'entreprises ( coopératives) motivée par un projet de développement commercial s'appuyant sur une concentration et/ou de diversification de l'offre et offrant des garanties d'accès au marché</t>
  </si>
  <si>
    <t>Structuration interne de(s) l'entreprise(s) par le renforcement des ressources humaines et/ou le recours à un conseil spécialisé sur tout domaine pertinent</t>
  </si>
  <si>
    <t>Stratégie de croissance externe : tout autant sur un outil d'aval que d'amont</t>
  </si>
  <si>
    <t>Mutualisation de moyens pour le développement commercial tels que : GIE, agences commerciales, etc.</t>
  </si>
  <si>
    <t>Filière fruits et légumes</t>
  </si>
  <si>
    <t>Projet de structuration, fusion entre entreprises ou croissance externe visant à :
- conforter ou développer le potentiel de production (développement des surfaces vergers, modernisation des serres, diversification conséquente)
- et/ou développer les circuits de commercialisation en s'appuyant sur une concentration et/ou une diversification de l'offre</t>
  </si>
  <si>
    <t>Filière oléicole</t>
  </si>
  <si>
    <t>Filière des industries agro-alimentaires, Grandes Cultures et autres filières</t>
  </si>
  <si>
    <t>Filière laitière, viande et apiculture</t>
  </si>
  <si>
    <t>Projet développant des actions sur le maintien ou développement de la production amont : mise en œuvre d'une contractualisation, installation d'exploitant ou création d'ateliers de production, actions d'accompagnement au changement de pratiques agricoles ou augmentation des capacités de production, …</t>
  </si>
  <si>
    <t>Projet portant sur la création ou le développement d'une boutique collective de producteurs</t>
  </si>
  <si>
    <t>b) Votre projet répond t-il aux critères de sélection ci-dessous ?</t>
  </si>
  <si>
    <t>Explications et pièces justificatives à fournir à l'appui</t>
  </si>
  <si>
    <t>Intégration dans une démarche de développement durable</t>
  </si>
  <si>
    <t>c) Autres critères d’appréciation du projet pour lequel la demande de subvention est présentée :</t>
  </si>
  <si>
    <t>* le dépassement des normes minimales en matière de protection de l’environnement :</t>
  </si>
  <si>
    <t>Si oui précisez : ________________________________________________________________________________________________________________________________________________________________</t>
  </si>
  <si>
    <t>* utilisation de bio-matériaux :</t>
  </si>
  <si>
    <t>* l’amélioration de l’efficacité énergétique de l’outil ou l’utilisation d’énergie renouvelable :</t>
  </si>
  <si>
    <t>* la diminution de la consommation d’autres intrants (eau par exemple)  :</t>
  </si>
  <si>
    <t>Si oui précisez : _______________________________________________________________________________________________________________________________________________________________</t>
  </si>
  <si>
    <t>d) Votre projet d’investissement s’intègre-t-il dans une démarche qualité ?</t>
  </si>
  <si>
    <t>Si oui précisez : ______________________________________________________________________________________________________________________________________________________________</t>
  </si>
  <si>
    <t>* Le projet va t-il contribuer à un accroissement de la transformation et/ou de la commercialisation des produits sous signes officiels d’identification de la qualité et de l’origine (SIQO) tels que : label rouge, Appellation d’origine protégée (AOP), Identification géographique protégée (IGP), Spécialité traditionnelle garantie (STG), produits issus de l’agriculture biologique ou sous certification de conformité  :</t>
  </si>
  <si>
    <t>* Votre projet d’investissement s’intègre t-il dans une démarche relative au développement de filières locales ?</t>
  </si>
  <si>
    <t>* Le projet comporte-t-il un volet agritouristique :</t>
  </si>
  <si>
    <t>Annexe 7 bis</t>
  </si>
  <si>
    <t>Détermination de l'éligibilité d'un projet porté par une collectivité ou groupement de collectivités</t>
  </si>
  <si>
    <t>Collectivité ou groupement</t>
  </si>
  <si>
    <t>Fait le :</t>
  </si>
  <si>
    <t>Signature</t>
  </si>
  <si>
    <t>Besoin en Fonds de Roulement</t>
  </si>
  <si>
    <t>Stocks matières et fournitures</t>
  </si>
  <si>
    <t>Stocks produits finis</t>
  </si>
  <si>
    <t>Créances clients</t>
  </si>
  <si>
    <t>Autres dettes</t>
  </si>
  <si>
    <t>Crédits fournisseurs</t>
  </si>
  <si>
    <t>Autres créances</t>
  </si>
  <si>
    <r>
      <t>Remboursement</t>
    </r>
    <r>
      <rPr>
        <b/>
        <sz val="9"/>
        <color theme="4"/>
        <rFont val="Arial"/>
        <family val="2"/>
      </rPr>
      <t xml:space="preserve"> </t>
    </r>
    <r>
      <rPr>
        <b/>
        <sz val="9"/>
        <rFont val="Arial"/>
        <family val="2"/>
      </rPr>
      <t>annuel DLMT</t>
    </r>
  </si>
  <si>
    <t>* Des innovations technologiques sont-elles introduites par votre projet ayant pour effet :</t>
  </si>
  <si>
    <t>* Votre projet comporte t-il des dispositifs visant à améliorer le bien-être des animaux ?</t>
  </si>
  <si>
    <t>Conseil externe lié à un investissement</t>
  </si>
  <si>
    <t>Trésorerie</t>
  </si>
  <si>
    <t>Loyers de crédit bail</t>
  </si>
  <si>
    <t>D.L.M.T. (banque + dettes &gt; 1an)</t>
  </si>
  <si>
    <t>Trésorerie passive (concours bancaires courants)</t>
  </si>
  <si>
    <t>Actif Circulant</t>
  </si>
  <si>
    <t>Passif Circulant</t>
  </si>
  <si>
    <t>Sous-total CAPITAUX PROPRES</t>
  </si>
  <si>
    <t>sous-total CAP. PROPRES et assimilés</t>
  </si>
  <si>
    <t>Total CAPITAUX PERMANENTS</t>
  </si>
  <si>
    <t>1/Actif Immobilisé</t>
  </si>
  <si>
    <t>Trésorerie active</t>
  </si>
  <si>
    <r>
      <t>Total ACTIF IMMOBILISE</t>
    </r>
    <r>
      <rPr>
        <b/>
        <sz val="10"/>
        <color rgb="FFFF0000"/>
        <rFont val="Arial"/>
        <family val="2"/>
        <charset val="1"/>
      </rPr>
      <t xml:space="preserve"> </t>
    </r>
    <r>
      <rPr>
        <b/>
        <sz val="10"/>
        <rFont val="Arial"/>
        <family val="2"/>
      </rPr>
      <t>NET</t>
    </r>
  </si>
  <si>
    <t>Trésorerie Nette</t>
  </si>
  <si>
    <t>RATIOS</t>
  </si>
  <si>
    <t>Apport en compte courant du groupe</t>
  </si>
  <si>
    <t>Projet présentant une stratégie de continuité</t>
  </si>
  <si>
    <t>Projet structurant : projet de fusion ou de regroupement entre opérateurs, projet visant à sécuriser les approvisionnements et à maîtriser le potentiel de production</t>
  </si>
  <si>
    <t xml:space="preserve">Projet axé sur :
- la valorisation, la différenciation, la qualité des produits oléicoles régionaux
- le développement et la diversification des marchés rémunérateurs
- la montée en puissance des performances de l'entreprise
</t>
  </si>
  <si>
    <t>Projet de modernisation des outils de transformation et de conditionnement</t>
  </si>
  <si>
    <t>Projet axé sur l'accession à de nouveaux marchés, la diversification des débouchés</t>
  </si>
  <si>
    <t>Projet portant sur des filières Qualité</t>
  </si>
  <si>
    <t>Boutiques collectives  de producteurs</t>
  </si>
  <si>
    <t>Appréciation de l'amélioration des performances économiques de l'entreprise</t>
  </si>
  <si>
    <t xml:space="preserve">Développement de l’activité de l’entreprise et renforcement de sa compétitivité
</t>
  </si>
  <si>
    <t xml:space="preserve">A expliciter dans le projet stratégique de l'entreprise présenté en annexe 1 ou 1 bis
Développement commercial : maintien, développement de marchés existants, accession à de nouveaux marchés…
Performance industrielle (amélioration de la qualité, maîtrise des coûts, des délais et des processus, productivité, optimisation du système d’information, etc.)
</t>
  </si>
  <si>
    <t xml:space="preserve">Sources d'approvisionnement
</t>
  </si>
  <si>
    <t xml:space="preserve">Différenciation par l'innovation
</t>
  </si>
  <si>
    <t xml:space="preserve">Préciser les innovations introduites dans votre projet ( pièces : fournir le diagnostic)
Qu'elle soit de nature technologique, d’usage ou sociale, l’innovation porte sur un produit ou un service, un procédé, une innovation marketing ou d’organisation (évaluation par la méthode Noov’LR – cf. définition, ou autre diagnostic reconnu)
</t>
  </si>
  <si>
    <t>Projet comportant un volet AB</t>
  </si>
  <si>
    <t>impact sur l'emploi</t>
  </si>
  <si>
    <t>1/Capitaux permanents</t>
  </si>
  <si>
    <t>Projet isolé d'entreprise présentant des performances économiques, des garanties d'accès au marché, et axé sur :
- développement de nouveaux marchés, notamment export
- innovation/ différenciation produit
- développement du potentiel de production</t>
  </si>
  <si>
    <t>Frais généraux</t>
  </si>
  <si>
    <t>Sous Total poste « frais généraux »</t>
  </si>
  <si>
    <t>Projet structurant visant le : 
Développement d'une nouvelle stratégie ou  dynamique commerciale et/ou restructuration de l'outil de production
Projet d'abattoir contribuant à la structuration d'un réseau régional, renforçant l'implication des usagers et repositionnant leur offre de prestations</t>
  </si>
  <si>
    <t>Projet développant une dimension territoriale et/ou collective : 
Mise en œuvre de nouveaux partenariats, regroupement commercial entre entreprises, valorisation locale de la production, développement d'une stratégie commerciale territorialisée ou basée sur des circuits-courts ou de proximité…</t>
  </si>
  <si>
    <r>
      <t xml:space="preserve">Projet de modernisation </t>
    </r>
    <r>
      <rPr>
        <sz val="9"/>
        <color rgb="FF000000"/>
        <rFont val="Tahoma"/>
        <family val="2"/>
        <charset val="1"/>
      </rPr>
      <t>permettant le maintien de l'outil de transformation peu développé sur le territoire</t>
    </r>
  </si>
  <si>
    <r>
      <rPr>
        <sz val="9"/>
        <color rgb="FF0000FF"/>
        <rFont val="Tahoma"/>
        <family val="2"/>
      </rPr>
      <t>Situation économique et financière : santé financière, rentabilité économique (évolution n-3/n-1)
- Amélioration du niveau global des résultats de l'entreprise* :
(prévisionnel n/n+2)</t>
    </r>
    <r>
      <rPr>
        <sz val="9"/>
        <rFont val="Tahoma"/>
        <family val="2"/>
        <charset val="1"/>
      </rPr>
      <t xml:space="preserve">
* dont impact sur le revenu du coopérateur/ producteur
A expliciter sur la base des annexes 4, 5a, 5b et 5c (pièces : bilans et comptes de résultats détaillés par poste)</t>
    </r>
  </si>
  <si>
    <r>
      <t>A expliciter dans le projet stratégique de l'entreprise présenté en annexe 1 ou 1 bis ( pièces : listing des fournisseurs, contrats de partenariats, amélioration de la valorisation des matières premières achetées, démarche de développement d'une filière locale…)
Amélioration de l'origine régionale</t>
    </r>
    <r>
      <rPr>
        <sz val="9"/>
        <color rgb="FF0000FF"/>
        <rFont val="Tahoma"/>
        <family val="2"/>
      </rPr>
      <t xml:space="preserve"> ou</t>
    </r>
    <r>
      <rPr>
        <sz val="9"/>
        <rFont val="Tahoma"/>
        <family val="2"/>
        <charset val="1"/>
      </rPr>
      <t xml:space="preserve">
Maîtrise (projet démontrant ou visant une amélioration de la maîtrise du sourcing) 
</t>
    </r>
  </si>
  <si>
    <r>
      <t>Développement, des emplois au sein de l'entreprise ou en amont de la filière (nombre d'exploitations) :</t>
    </r>
    <r>
      <rPr>
        <sz val="9"/>
        <color rgb="FF0000FF"/>
        <rFont val="Tahoma"/>
        <family val="2"/>
      </rPr>
      <t xml:space="preserve"> création d'au moins un ETP</t>
    </r>
    <r>
      <rPr>
        <sz val="9"/>
        <rFont val="Tahoma"/>
        <family val="2"/>
        <charset val="1"/>
      </rPr>
      <t xml:space="preserve">
amélioration des conditions de travail par un gain de temps de travail, de compétences des salariés, d'ergonomie, l'apport de solutions techniques, une évolution de l'organisation du travail ou la prévention des risques professionnels</t>
    </r>
  </si>
  <si>
    <t xml:space="preserve">Annexe 2 bis- fiche récapitulative des dépenses liées au déplacement de matériels consécutif à une fusion ou à une rationalisation d'outil </t>
  </si>
  <si>
    <t>Unité (tonnes, litres)</t>
  </si>
  <si>
    <t>Volume AVANT REALISATION DU PROJET</t>
  </si>
  <si>
    <t>Volume estimé APRES REALISATION DU PROJET</t>
  </si>
  <si>
    <t>Total</t>
  </si>
  <si>
    <t>Matières premières utilisées
(en quantité / AN)</t>
  </si>
  <si>
    <t>Produits fabriqués
(en quantité / AN)</t>
  </si>
  <si>
    <t>Projet axé sur le développement de produits, l'amélioration de la différenciation produit, l'amélioration de la qualité des produits</t>
  </si>
  <si>
    <t>Projet axé sur l'alimentation de proximité et de qualité (développer l'utilisation des ressources productives du territoire, viser des marchés de proximité, proposer des produits sous signe de qualité…)</t>
  </si>
  <si>
    <t>Préciser la ou les démarches introduites dans votre projet : ISO 14 001, démarche 3D, Iso 22 000, , autre... ( pièces : fournir le certificat )
Intégration dans une démarche de développement durable (adhésion à une démarche fondée sur un cahier des charges)</t>
  </si>
  <si>
    <t>Projet de modernisation permettant l'augmentation de la performance technique ou environnementale de l'entreprise</t>
  </si>
  <si>
    <t>Attention : le matériel d'occasion est inéligible</t>
  </si>
  <si>
    <r>
      <t>Projet de modernisation de la station de stockage-conditionnement ou de l'atelier de transformation avec réelle amélioration de la performance industrielle</t>
    </r>
    <r>
      <rPr>
        <sz val="9"/>
        <color rgb="FFC00000"/>
        <rFont val="Tahoma"/>
        <family val="2"/>
      </rPr>
      <t xml:space="preserve"> </t>
    </r>
  </si>
  <si>
    <t>A expliciter au regard de l'appréciation du critère "performance industrielle" dans la partie "analyse du projet stratégique"</t>
  </si>
  <si>
    <t>Projet de modernisation de l'outil de production avec
amélioration de la performance industrielle</t>
  </si>
  <si>
    <t>Annexe 2 ter</t>
  </si>
  <si>
    <t>Demande de financement sous forme d'avance remboursable</t>
  </si>
  <si>
    <t>Période 
Du …../……./………. au.…../……./……….</t>
  </si>
  <si>
    <t>Assiette proposée</t>
  </si>
  <si>
    <t>Aide sollicitée
en €</t>
  </si>
  <si>
    <t>Exemple de justificatifs à fournir au dépôt du dossier</t>
  </si>
  <si>
    <t>Augmentation du Besoin en Fonds de Roulement (BFR) comptable 
(Stocks + créances - dettes) sur 24 mois maxi</t>
  </si>
  <si>
    <t>BFR en €
Période initiale
(a)</t>
  </si>
  <si>
    <t>BFR en €
période finale
(b)</t>
  </si>
  <si>
    <t>Augmentation de BFR
(b – a)</t>
  </si>
  <si>
    <t>Calcul de la prévision d'augmentation du BFR certifié par votre comptable</t>
  </si>
  <si>
    <t>Investissements dans les entreprises de transformation
Et de commercialisation de produits agricoles</t>
  </si>
  <si>
    <t>Augmentation de la masse salariale 
sur 24 mois maxi</t>
  </si>
  <si>
    <t>Masse salariale
Période initiale
(a)</t>
  </si>
  <si>
    <t>Masse salariale
Période finale
(b)</t>
  </si>
  <si>
    <t>Augmentation de masse salariale
(b – a)</t>
  </si>
  <si>
    <t>Calcul de la prévision d'augmentation de la masse salariale certifié par votre comptable</t>
  </si>
  <si>
    <t>Opération de croissance externe</t>
  </si>
  <si>
    <t>Coût de l'opération de croissance externe</t>
  </si>
  <si>
    <t>Plan de financement prévisionnel de l’opération précisant le coût de l’opération, l’origine et le montant des ressources mobilisées</t>
  </si>
  <si>
    <t>Investissements matériels des entreprises de 2ème transformation</t>
  </si>
  <si>
    <t>Coût prévisionnel HT des investissements matériels</t>
  </si>
  <si>
    <t>Devis</t>
  </si>
  <si>
    <t>1 - Dépenses de recrutement</t>
  </si>
  <si>
    <t>3 - PRESTATIONS EXTERNES</t>
  </si>
  <si>
    <t>Mt devis non retenu</t>
  </si>
  <si>
    <r>
      <t xml:space="preserve">Annexe 6
</t>
    </r>
    <r>
      <rPr>
        <b/>
        <sz val="11"/>
        <rFont val="Verdana"/>
        <family val="2"/>
        <charset val="1"/>
      </rPr>
      <t>Investissements dans les entreprises de transformation et de commercialisation de produits agricoles</t>
    </r>
  </si>
  <si>
    <t>Bureaux (inéligible)</t>
  </si>
  <si>
    <t>Veuillez compléter l'annexe "modèle de déclaration - renseignements relatifs à la qualité de PME"</t>
  </si>
  <si>
    <r>
      <t>*</t>
    </r>
    <r>
      <rPr>
        <i/>
        <sz val="9"/>
        <color rgb="FF0000FF"/>
        <rFont val="Verdana"/>
        <family val="2"/>
      </rPr>
      <t>Veuillez numéroter chaque devis (de 1 à …) et reporter ce numéro de pièce sur le devis correspondant</t>
    </r>
  </si>
  <si>
    <t>Devis joint :
Pièce n° *</t>
  </si>
  <si>
    <r>
      <t xml:space="preserve">Dépenses prévisionnelles </t>
    </r>
    <r>
      <rPr>
        <b/>
        <sz val="9"/>
        <rFont val="Verdana"/>
        <family val="2"/>
      </rPr>
      <t>en € HT</t>
    </r>
  </si>
  <si>
    <r>
      <t>Devis :
Pièce n°</t>
    </r>
    <r>
      <rPr>
        <b/>
        <sz val="9"/>
        <color rgb="FF0000FF"/>
        <rFont val="Verdana"/>
        <family val="2"/>
      </rPr>
      <t>*</t>
    </r>
  </si>
  <si>
    <t>-     Si plusieurs sites sont concernés par le programme, remplir un tableau par site.</t>
  </si>
  <si>
    <t>-     En cas d'achat de plusieurs exemplaires d'un même équipement, en préciser le nombre.</t>
  </si>
  <si>
    <t>-     Les reprises de matériel par le fournisseur doivent être déduites</t>
  </si>
  <si>
    <t>TOTAL RECRUTEMENTS</t>
  </si>
  <si>
    <r>
      <t>Nombre d'habitants</t>
    </r>
    <r>
      <rPr>
        <vertAlign val="superscript"/>
        <sz val="9"/>
        <rFont val="Verdana"/>
        <family val="2"/>
      </rPr>
      <t>(1)</t>
    </r>
  </si>
  <si>
    <r>
      <t>Budget</t>
    </r>
    <r>
      <rPr>
        <vertAlign val="superscript"/>
        <sz val="9"/>
        <rFont val="Verdana"/>
        <family val="2"/>
      </rPr>
      <t>(2)</t>
    </r>
  </si>
  <si>
    <r>
      <t>Pourcentage de parts ou de droits de vote détenus dans l'entreprise</t>
    </r>
    <r>
      <rPr>
        <vertAlign val="superscript"/>
        <sz val="9"/>
        <rFont val="Verdana"/>
        <family val="2"/>
      </rPr>
      <t>(3)</t>
    </r>
  </si>
  <si>
    <r>
      <t>(1)</t>
    </r>
    <r>
      <rPr>
        <sz val="9"/>
        <rFont val="Verdana"/>
        <family val="2"/>
      </rPr>
      <t>fournir une attestation signée et datée par le représentant légal de la collectivité</t>
    </r>
  </si>
  <si>
    <r>
      <t>(2)</t>
    </r>
    <r>
      <rPr>
        <sz val="9"/>
        <rFont val="Verdana"/>
        <family val="2"/>
      </rPr>
      <t>fournir la délibération validant le budget de la collectivité</t>
    </r>
  </si>
  <si>
    <r>
      <t>(3)</t>
    </r>
    <r>
      <rPr>
        <sz val="9"/>
        <rFont val="Verdana"/>
        <family val="2"/>
      </rPr>
      <t>fournir les statuts à jour signés de l'entreprise bénéficiaire finale</t>
    </r>
  </si>
  <si>
    <t xml:space="preserve">Choisissez dans la liste déroulante </t>
  </si>
  <si>
    <t>Dispositif</t>
  </si>
  <si>
    <t>Contrat AgroViti PME</t>
  </si>
  <si>
    <t>Bonus 10%</t>
  </si>
  <si>
    <t>OUI</t>
  </si>
  <si>
    <t>Instruction Demande</t>
  </si>
  <si>
    <t xml:space="preserve">Paiements </t>
  </si>
  <si>
    <t>Dépenses écartées</t>
  </si>
  <si>
    <t xml:space="preserve">Dépenses retenues </t>
  </si>
  <si>
    <t>Montant du devis comparatif</t>
  </si>
  <si>
    <t>Vérification de l'écart max de 15%</t>
  </si>
  <si>
    <t>Commentaires</t>
  </si>
  <si>
    <t>Subvention Région</t>
  </si>
  <si>
    <t>Subvention FEADER / Région</t>
  </si>
  <si>
    <t>Subvention EPCI</t>
  </si>
  <si>
    <t>Subvention Département</t>
  </si>
  <si>
    <t>Subvention FEADER / Département</t>
  </si>
  <si>
    <t>Cadre réglementaire</t>
  </si>
  <si>
    <t>POSTE</t>
  </si>
  <si>
    <t>PRESTATAIRE</t>
  </si>
  <si>
    <t>DATE</t>
  </si>
  <si>
    <t>N°FACTURE</t>
  </si>
  <si>
    <t>TOTAL FACTURE</t>
  </si>
  <si>
    <t>MONTANT DEMANDE</t>
  </si>
  <si>
    <t>MONTNT ELIGIBLE AC1</t>
  </si>
  <si>
    <t>MONTANT ELIGIBLE SOLDE</t>
  </si>
  <si>
    <t>Instruction demande</t>
  </si>
  <si>
    <t>Taux d'aide</t>
  </si>
  <si>
    <t>Règlement (UE) n°1407/2013 du 18 décembre 2013 concernant l'application des articles 107 et 108 du traité sur le fonctionnement de l’Union européenne aux aides de minimis</t>
  </si>
  <si>
    <t>Régime exempté n° SA 40453 relatif aux aides en faveur des PME pour la période 2014-2020</t>
  </si>
  <si>
    <t>Instruction de la demande</t>
  </si>
  <si>
    <t>Période
Du …../……./………. au.…../……./……….</t>
  </si>
  <si>
    <t>Assiette retenue</t>
  </si>
  <si>
    <t>Avance remboursable proposée
en €</t>
  </si>
  <si>
    <r>
      <t>BFR en €
période finale</t>
    </r>
    <r>
      <rPr>
        <sz val="10"/>
        <rFont val="Tahoma"/>
        <family val="2"/>
      </rPr>
      <t xml:space="preserve">
(b)</t>
    </r>
  </si>
  <si>
    <r>
      <t>Masse salariale
Période finale</t>
    </r>
    <r>
      <rPr>
        <sz val="10"/>
        <rFont val="Tahoma"/>
        <family val="2"/>
      </rPr>
      <t xml:space="preserve">
(b)</t>
    </r>
  </si>
  <si>
    <t>Calcul de l'équivalent Subvention Brute</t>
  </si>
  <si>
    <t>taux / inv: %</t>
  </si>
  <si>
    <t>taux référence</t>
  </si>
  <si>
    <t xml:space="preserve">Valeur ESB au </t>
  </si>
  <si>
    <t>Compteur de minimis 
y compris l'avance remboursable</t>
  </si>
  <si>
    <t>Récapitulatif de l'Avance remboursable</t>
  </si>
  <si>
    <t>Assiette éligible</t>
  </si>
  <si>
    <t>Assiette arrondie</t>
  </si>
  <si>
    <t>Avance remboursable Région (50 %)</t>
  </si>
  <si>
    <t>Paiement 70 % de l'avance au vote</t>
  </si>
  <si>
    <t>à rembourser à partir de 12 mois, date à date, après la fin de réalisation de l'opération, soit</t>
  </si>
  <si>
    <t>Nombre d'années de remboursement</t>
  </si>
  <si>
    <t>Montant de l'échéance mensuelle</t>
  </si>
  <si>
    <t>Tableau Convention 422</t>
  </si>
  <si>
    <t>Récapitulatif des aides de la Région</t>
  </si>
  <si>
    <r>
      <t xml:space="preserve">Plan de financement fiche d'instruction et convention 422 
</t>
    </r>
    <r>
      <rPr>
        <b/>
        <i/>
        <sz val="10"/>
        <rFont val="Verdana"/>
        <family val="2"/>
      </rPr>
      <t>avant Top up</t>
    </r>
  </si>
  <si>
    <t>PROJET</t>
  </si>
  <si>
    <t>FINANCEURS</t>
  </si>
  <si>
    <t>DEPENSES INELIGIBLES / NON RETENUES*</t>
  </si>
  <si>
    <t xml:space="preserve">Volet </t>
  </si>
  <si>
    <t>Subvention</t>
  </si>
  <si>
    <t>Taux</t>
  </si>
  <si>
    <t>Compteur de minimis</t>
  </si>
  <si>
    <t>Nom du financeur national</t>
  </si>
  <si>
    <t>Montant maximal de l’aide nationale en €</t>
  </si>
  <si>
    <t>Montant maximal du FEADER correspondant</t>
  </si>
  <si>
    <t>Financeur</t>
  </si>
  <si>
    <t>Projet global</t>
  </si>
  <si>
    <t>Poste de dépenses</t>
  </si>
  <si>
    <t xml:space="preserve">Dépense prévisionnelle en €
□ H.T. □ T.T.C
</t>
  </si>
  <si>
    <t>Dépenses éligibles financeur 1 - en €
□ H.T. □ T.T.C</t>
  </si>
  <si>
    <t>Dépenses éligibles financeur 2 - en €
□ H.T. □ T.T.C</t>
  </si>
  <si>
    <t>Dépenses éligibles FEADER - en €
□ H.T. □ T.T.C</t>
  </si>
  <si>
    <t xml:space="preserve">Nature de la dépense inéligible ou non retenue et motif </t>
  </si>
  <si>
    <t xml:space="preserve"> Montant</t>
  </si>
  <si>
    <t>Recrutements</t>
  </si>
  <si>
    <t>Région Occitanie</t>
  </si>
  <si>
    <t> Bâtiments et aménagements intérieurs</t>
  </si>
  <si>
    <t>Avance remboursable</t>
  </si>
  <si>
    <t>Département</t>
  </si>
  <si>
    <t>Equipements de transformation</t>
  </si>
  <si>
    <t>Investissements matériels</t>
  </si>
  <si>
    <t>Autre financeur</t>
  </si>
  <si>
    <t>EPCI</t>
  </si>
  <si>
    <t>Equipements de conditionnement</t>
  </si>
  <si>
    <t>Autofinancement du MOP ou part d’autofinancement de l’OQDP co financé par le FEADER</t>
  </si>
  <si>
    <t>FEADER</t>
  </si>
  <si>
    <t>Equipements de commercialisation</t>
  </si>
  <si>
    <t>TOTAL de l'aide publique</t>
  </si>
  <si>
    <t>Total subventions</t>
  </si>
  <si>
    <t>Equipements de stockage</t>
  </si>
  <si>
    <t>Autofinancement</t>
  </si>
  <si>
    <t>Autofinancement / Emprunt</t>
  </si>
  <si>
    <t>Aides perçues antérieurement au titre du De minimis</t>
  </si>
  <si>
    <t>Autre</t>
  </si>
  <si>
    <t>Coût total retenu projet</t>
  </si>
  <si>
    <t>TOTAL du financement privé</t>
  </si>
  <si>
    <r>
      <t xml:space="preserve">Montant total des dépenses éligibles </t>
    </r>
    <r>
      <rPr>
        <sz val="10"/>
        <rFont val="Verdana"/>
        <family val="2"/>
      </rPr>
      <t>[remplir y compris en cas de plafonnement]</t>
    </r>
  </si>
  <si>
    <t>Recettes prévisionnelles</t>
  </si>
  <si>
    <r>
      <t>Montant total des dépenses éligibles et plafonnées</t>
    </r>
    <r>
      <rPr>
        <b/>
        <sz val="10"/>
        <rFont val="Verdana"/>
        <family val="2"/>
      </rPr>
      <t xml:space="preserve">* </t>
    </r>
    <r>
      <rPr>
        <sz val="10"/>
        <rFont val="Verdana"/>
        <family val="2"/>
      </rPr>
      <t>[*si la dépense éligible globale est plafonnée dans ce dispositif ou si la Région a voté une dépense plafonnée dans sa délib]</t>
    </r>
  </si>
  <si>
    <t>(a)</t>
  </si>
  <si>
    <t>Coût total éligible du projet</t>
  </si>
  <si>
    <t>TOTAL ACQUISITIONS IMMATERIELLES</t>
  </si>
  <si>
    <t>2 - ACQUISITIONS IMMATERIELLES</t>
  </si>
  <si>
    <t>Autres dépenses aidées (ex EPCI)</t>
  </si>
  <si>
    <t>Montant total éligible du projet (non plafonné)</t>
  </si>
  <si>
    <t>Aide</t>
  </si>
  <si>
    <t>Montant plafonné</t>
  </si>
  <si>
    <t>nb : plan de financement subventions donc hors avance remboursable</t>
  </si>
  <si>
    <t>taux possibles</t>
  </si>
  <si>
    <t>taux applicable au dossier</t>
  </si>
  <si>
    <t>NON</t>
  </si>
  <si>
    <t>422 PME</t>
  </si>
  <si>
    <t>Contrat AgroViti GE</t>
  </si>
  <si>
    <t>422 GE</t>
  </si>
  <si>
    <t>PDR</t>
  </si>
  <si>
    <t>LR</t>
  </si>
  <si>
    <t>MP</t>
  </si>
  <si>
    <t>Début de période de l'avance remboursable</t>
  </si>
  <si>
    <t>Fin de période de l'avance remboursable</t>
  </si>
  <si>
    <t>Fin de réalisation (CP +2 ans)</t>
  </si>
  <si>
    <t>Date octroi de l'aide (date CP)</t>
  </si>
  <si>
    <t>Prestations immatérielles</t>
  </si>
  <si>
    <t>dont volet immobilier du projet</t>
  </si>
  <si>
    <t>Locaux sociaux  (inéligible)</t>
  </si>
  <si>
    <r>
      <t>Remarque importante relative aux annexes 1, 1bis, 5A, 5B et 5C</t>
    </r>
    <r>
      <rPr>
        <b/>
        <sz val="13"/>
        <color rgb="FF0000FF"/>
        <rFont val="Arial Narrow"/>
        <family val="2"/>
        <charset val="1"/>
      </rPr>
      <t>:</t>
    </r>
  </si>
  <si>
    <r>
      <t xml:space="preserve">
</t>
    </r>
    <r>
      <rPr>
        <sz val="9"/>
        <color rgb="FF0000FF"/>
        <rFont val="Tahoma"/>
        <family val="2"/>
      </rPr>
      <t xml:space="preserve">Entreprise entrant dans une démarche de valorisation de produits bio ou certifiée bio pour au moins un produit de sa
gamme, 
ou </t>
    </r>
    <r>
      <rPr>
        <sz val="9"/>
        <rFont val="Tahoma"/>
        <family val="2"/>
        <charset val="1"/>
      </rPr>
      <t xml:space="preserve">
</t>
    </r>
    <r>
      <rPr>
        <sz val="9"/>
        <color rgb="FF0000FF"/>
        <rFont val="Tahoma"/>
        <family val="2"/>
      </rPr>
      <t>Entreprise certifiée bio pour tous ses produits</t>
    </r>
  </si>
  <si>
    <t>Montant  prévisionnel</t>
  </si>
  <si>
    <t>Poste 1 – Création de fonction nouvelle export</t>
  </si>
  <si>
    <t>Création de fonction nouvelle export conduisant à une évolution significative de l’équipe d’encadrement et à intégration de nouvelles compétences en Occitanie ou à l’étranger</t>
  </si>
  <si>
    <t xml:space="preserve"> </t>
  </si>
  <si>
    <t>Poste 2 – Dépenses immatérielles</t>
  </si>
  <si>
    <t>Poste 2.1 – Frais de conseil</t>
  </si>
  <si>
    <t>Diagnostic stratégique export</t>
  </si>
  <si>
    <t>Etude de marché</t>
  </si>
  <si>
    <t>Soutien à la prospection</t>
  </si>
  <si>
    <t xml:space="preserve">Organisation de rendez-vous d’affaires </t>
  </si>
  <si>
    <t>Test sur l’offre</t>
  </si>
  <si>
    <t>Suivi de contact</t>
  </si>
  <si>
    <t>Etude de faisabilité d’une implantation commerciale</t>
  </si>
  <si>
    <t>Démarche de certification (IFS, BRC…)</t>
  </si>
  <si>
    <t>Conseil juridique et fiscal destiné à l’élaboration de contrats commerciaux</t>
  </si>
  <si>
    <t>Poste 2.2 – Frais de participation à des salons internationaux (physiques ou virtuels)</t>
  </si>
  <si>
    <t>Pour les entreprises commercialisant du vin, sont éligibles les salons se déroulant à l'International à l'exception de Prowein Allemagne</t>
  </si>
  <si>
    <t>Pour les entreprises commercialisant des spiritueux ou produits à base de vin sont éligibles les salons se déroulant à l'international</t>
  </si>
  <si>
    <t>Poste 2.3- Frais d’extension de la propriété intellectuelle dans un pays cible</t>
  </si>
  <si>
    <t>Frais d’extension de la propriété intellectuelle dans un pays cible</t>
  </si>
  <si>
    <t>Poste 2.4- Volontaire International en Entreprise</t>
  </si>
  <si>
    <t>Aide à l'emploi d'un Volontaire International en Entreprise sur le pays visé (indemnités VIE augmentées des frais de protection sociale et de gestion de Business France)</t>
  </si>
  <si>
    <t>Frais d'adaptation de la communication liés à des produits non encore introduits sur un territoire cible (confection ou traduction de documents de présentation écrits ou vidéos, prestations presse)</t>
  </si>
  <si>
    <t xml:space="preserve">TOTAL des dépenses prévisionnelles </t>
  </si>
  <si>
    <t>Description de la mission de prospection</t>
  </si>
  <si>
    <t>Frais de transport</t>
  </si>
  <si>
    <t>Frais d'hébergement</t>
  </si>
  <si>
    <t>Envois d'échantillons salons &amp; missions de prospection</t>
  </si>
  <si>
    <t>Frais de location de stands</t>
  </si>
  <si>
    <t>Envois échantillons de suivi export</t>
  </si>
  <si>
    <t>Autre
(préciser l'objet)</t>
  </si>
  <si>
    <r>
      <t>Déplacement, transport, réinstallation de matériel de matériel</t>
    </r>
    <r>
      <rPr>
        <sz val="9"/>
        <rFont val="Verdana"/>
        <family val="2"/>
      </rPr>
      <t xml:space="preserve"> (joindre le détail des devis présentés)</t>
    </r>
  </si>
  <si>
    <t>Equipements déplacés et ré-installés et équipements neufs liés à une rationalisation d'outil
En € HT</t>
  </si>
  <si>
    <t>Compléter l'annexe 1, 1 bis ou 1 ter selon la filière concernée</t>
  </si>
  <si>
    <t>Acquisitions immatérielles</t>
  </si>
  <si>
    <t>Plan de financement ANNEXE FINANCIERE convention Contrat AgroViti</t>
  </si>
  <si>
    <t>Emplois</t>
  </si>
  <si>
    <t>Dépenses éligibles HT</t>
  </si>
  <si>
    <t>Ressources</t>
  </si>
  <si>
    <t>VRD dans l'emprise du bâtiment, bâtiments et aménagements intérieurs et frais généraux</t>
  </si>
  <si>
    <t xml:space="preserve">Subvention Région </t>
  </si>
  <si>
    <t xml:space="preserve">équipements de transformation </t>
  </si>
  <si>
    <t>équipements de conditionnement</t>
  </si>
  <si>
    <t>Total financement public</t>
  </si>
  <si>
    <t>équipements de commercialisation</t>
  </si>
  <si>
    <t>équipements de stockage</t>
  </si>
  <si>
    <t>investissements immatériels</t>
  </si>
  <si>
    <t>Emprunt</t>
  </si>
  <si>
    <t xml:space="preserve">Plan de financement Fiche du Rapport 
</t>
  </si>
  <si>
    <t>OUI 
(cocher)</t>
  </si>
  <si>
    <t>NON
(cocher)</t>
  </si>
  <si>
    <r>
      <t xml:space="preserve">Annexe 2 – Dépenses prévisionnelles : investissements matériels et immatériels liés : </t>
    </r>
    <r>
      <rPr>
        <sz val="11"/>
        <color rgb="FF0000FF"/>
        <rFont val="Verdana"/>
        <family val="2"/>
      </rPr>
      <t>veuillez fournir une version informatique modifiable aux adresses mails précisées dans la notice</t>
    </r>
  </si>
  <si>
    <t>Génie civil et infrastructures</t>
  </si>
  <si>
    <t>REFERENCE NOMENCLATURE DOUANIERE
(mettre les 4 premiers chiffres)</t>
  </si>
  <si>
    <r>
      <t xml:space="preserve">Annexe 8
Référence à la nomenclature douanière des matières utilisées et des produits fabriqués
</t>
    </r>
    <r>
      <rPr>
        <b/>
        <sz val="10"/>
        <color rgb="FFFF0000"/>
        <rFont val="Verdana"/>
        <family val="2"/>
      </rPr>
      <t>(Uniquement pour les entreprises de seconde transformation, distilleries, PPAM)</t>
    </r>
  </si>
  <si>
    <t>DEPENSES PREVISIONNELLES EXPORT VITI- en euros HT</t>
  </si>
  <si>
    <r>
      <t>Pour les entreprises commercialisant des vins, spiritueux et produits à base de vin , achat et confection de stand pour la 1</t>
    </r>
    <r>
      <rPr>
        <i/>
        <vertAlign val="superscript"/>
        <sz val="11"/>
        <rFont val="Calibri"/>
        <family val="2"/>
      </rPr>
      <t>ère</t>
    </r>
    <r>
      <rPr>
        <i/>
        <sz val="11"/>
        <rFont val="Calibri"/>
        <family val="2"/>
      </rPr>
      <t xml:space="preserve"> participation à un salon international donné</t>
    </r>
  </si>
  <si>
    <r>
      <t xml:space="preserve">Poste 2.5- Frais de prospection autres que la participation à un salon </t>
    </r>
    <r>
      <rPr>
        <sz val="11"/>
        <rFont val="Calibri"/>
        <family val="2"/>
      </rPr>
      <t>(décrire précisément l’action de prospection et les dépenses envisagées dans l'onglet "détail  prospection_export viti")</t>
    </r>
  </si>
  <si>
    <t>Frais d'avion et hôtel pour une personne liés à une mission commerciale (fournir un descriptif précis par mission envisagée)</t>
  </si>
  <si>
    <t>Frais nécessaires à des opérations de promotion et de démonstration de produits auprès de clients potentiels (envoi d'échantillons, transport des marchandises, location d'espace)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</si>
</sst>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0\ &quot;€&quot;;[Red]\-#,##0\ &quot;€&quot;"/>
    <numFmt numFmtId="8" formatCode="#,##0.00\ &quot;€&quot;;[Red]\-#,##0.00\ &quot;€&quot;"/>
    <numFmt numFmtId="44" formatCode="_-* #,##0.00\ &quot;€&quot;_-;\-* #,##0.00\ &quot;€&quot;_-;_-* &quot;-&quot;??\ &quot;€&quot;_-;_-@_-"/>
    <numFmt numFmtId="43" formatCode="_-* #,##0.00\ _€_-;\-* #,##0.00\ _€_-;_-* &quot;-&quot;??\ _€_-;_-@_-"/>
    <numFmt numFmtId="164" formatCode="#,##0.00&quot; € &quot;;\-#,##0.00&quot; € &quot;;&quot; -&quot;#&quot; € &quot;;@\ "/>
    <numFmt numFmtId="165" formatCode="0.0"/>
    <numFmt numFmtId="166" formatCode="dd/mm/yy;@"/>
    <numFmt numFmtId="167" formatCode="#,##0.00&quot;   &quot;"/>
    <numFmt numFmtId="168" formatCode="#,##0&quot;    &quot;;\-#,##0&quot;    &quot;;&quot; -&quot;#&quot;    &quot;;@\ "/>
    <numFmt numFmtId="169" formatCode="\ * #,##0.00&quot; € &quot;;\-* #,##0.00&quot; € &quot;;\ * \-#&quot; € &quot;;@\ "/>
    <numFmt numFmtId="170" formatCode="#,##0.00\ &quot;€&quot;"/>
    <numFmt numFmtId="171" formatCode="\ * #,##0.00&quot;    &quot;;\-* #,##0.00&quot;    &quot;;\ * \-#&quot;    &quot;;@\ "/>
    <numFmt numFmtId="172" formatCode="#,##0.0000&quot; € &quot;;\-#,##0.0000&quot; € &quot;;&quot; -&quot;#.00&quot; € &quot;;@\ "/>
    <numFmt numFmtId="173" formatCode="_(&quot;$&quot;* #,##0.00_);_(&quot;$&quot;* \(#,##0.00\);_(&quot;$&quot;* &quot;-&quot;??_);_(@_)"/>
    <numFmt numFmtId="174" formatCode="#,##0\ &quot;€&quot;"/>
    <numFmt numFmtId="175" formatCode="0.0%"/>
    <numFmt numFmtId="176" formatCode="#,##0.000&quot; € &quot;;\-#,##0.000&quot; € &quot;;&quot; -&quot;#.00&quot; € &quot;;@\ "/>
    <numFmt numFmtId="177" formatCode="#,##0.00&quot; € &quot;;\-#,##0.00&quot; € &quot;;&quot; -&quot;#.00&quot; € &quot;;@\ "/>
    <numFmt numFmtId="178" formatCode="#,##0.00\ _€"/>
    <numFmt numFmtId="179" formatCode="[$-40C]General"/>
    <numFmt numFmtId="180" formatCode="#,##0.0&quot; € &quot;;\-#,##0.0&quot; € &quot;;&quot; -&quot;#&quot; € &quot;;@\ "/>
    <numFmt numFmtId="181" formatCode="_-* #,##0.00\ [$€-40C]_-;\-* #,##0.00\ [$€-40C]_-;_-* &quot;-&quot;??\ [$€-40C]_-;_-@_-"/>
  </numFmts>
  <fonts count="116" x14ac:knownFonts="1">
    <font>
      <sz val="10"/>
      <name val="Arial"/>
      <family val="2"/>
      <charset val="1"/>
    </font>
    <font>
      <sz val="11"/>
      <color theme="1"/>
      <name val="Calibri"/>
      <family val="2"/>
      <scheme val="minor"/>
    </font>
    <font>
      <b/>
      <sz val="9"/>
      <name val="Tahoma"/>
      <family val="2"/>
      <charset val="1"/>
    </font>
    <font>
      <b/>
      <sz val="11"/>
      <name val="Arial"/>
      <family val="2"/>
      <charset val="1"/>
    </font>
    <font>
      <sz val="11"/>
      <name val="Arial"/>
      <family val="2"/>
      <charset val="1"/>
    </font>
    <font>
      <sz val="9"/>
      <name val="Arial"/>
      <family val="2"/>
      <charset val="1"/>
    </font>
    <font>
      <sz val="8"/>
      <name val="Arial"/>
      <family val="2"/>
      <charset val="1"/>
    </font>
    <font>
      <sz val="9"/>
      <name val="Tahoma"/>
      <family val="2"/>
      <charset val="1"/>
    </font>
    <font>
      <sz val="8"/>
      <name val="Tahoma"/>
      <family val="2"/>
      <charset val="1"/>
    </font>
    <font>
      <b/>
      <sz val="10"/>
      <name val="Arial"/>
      <family val="2"/>
      <charset val="1"/>
    </font>
    <font>
      <sz val="8"/>
      <color rgb="FFFF0000"/>
      <name val="Arial"/>
      <family val="2"/>
      <charset val="1"/>
    </font>
    <font>
      <b/>
      <sz val="10"/>
      <name val="Tahoma"/>
      <family val="2"/>
      <charset val="1"/>
    </font>
    <font>
      <i/>
      <sz val="10"/>
      <name val="Arial"/>
      <family val="2"/>
      <charset val="1"/>
    </font>
    <font>
      <sz val="9"/>
      <color rgb="FF000000"/>
      <name val="Tahoma"/>
      <family val="2"/>
      <charset val="1"/>
    </font>
    <font>
      <b/>
      <sz val="12"/>
      <name val="Arial"/>
      <family val="2"/>
      <charset val="1"/>
    </font>
    <font>
      <b/>
      <sz val="9"/>
      <name val="Verdana"/>
      <family val="2"/>
      <charset val="1"/>
    </font>
    <font>
      <i/>
      <sz val="9"/>
      <name val="Verdana"/>
      <family val="2"/>
      <charset val="1"/>
    </font>
    <font>
      <b/>
      <sz val="9"/>
      <color rgb="FF0000FF"/>
      <name val="Tahoma"/>
      <family val="2"/>
      <charset val="1"/>
    </font>
    <font>
      <sz val="10"/>
      <color rgb="FF0000FF"/>
      <name val="Arial"/>
      <family val="2"/>
      <charset val="1"/>
    </font>
    <font>
      <sz val="12"/>
      <color rgb="FF000000"/>
      <name val="Tahoma"/>
      <family val="2"/>
      <charset val="1"/>
    </font>
    <font>
      <sz val="12"/>
      <color rgb="FF000000"/>
      <name val="Times New Roman"/>
      <family val="1"/>
      <charset val="1"/>
    </font>
    <font>
      <b/>
      <sz val="9"/>
      <color rgb="FF000000"/>
      <name val="Tahoma"/>
      <family val="2"/>
      <charset val="1"/>
    </font>
    <font>
      <u/>
      <sz val="9"/>
      <name val="Tahoma"/>
      <family val="2"/>
      <charset val="1"/>
    </font>
    <font>
      <b/>
      <sz val="10"/>
      <color rgb="FFFF0000"/>
      <name val="Arial"/>
      <family val="2"/>
      <charset val="1"/>
    </font>
    <font>
      <b/>
      <i/>
      <sz val="10"/>
      <color rgb="FF0000FF"/>
      <name val="Arial"/>
      <family val="2"/>
      <charset val="1"/>
    </font>
    <font>
      <b/>
      <sz val="9"/>
      <name val="Arial"/>
      <family val="2"/>
      <charset val="1"/>
    </font>
    <font>
      <b/>
      <sz val="8"/>
      <name val="Arial"/>
      <family val="2"/>
      <charset val="1"/>
    </font>
    <font>
      <sz val="8"/>
      <name val="Arial Narrow"/>
      <family val="2"/>
      <charset val="1"/>
    </font>
    <font>
      <i/>
      <sz val="9"/>
      <name val="Arial"/>
      <family val="2"/>
      <charset val="1"/>
    </font>
    <font>
      <i/>
      <sz val="10"/>
      <color rgb="FFFF0000"/>
      <name val="Arial"/>
      <family val="2"/>
      <charset val="1"/>
    </font>
    <font>
      <b/>
      <i/>
      <sz val="10"/>
      <name val="Arial"/>
      <family val="2"/>
      <charset val="1"/>
    </font>
    <font>
      <sz val="12"/>
      <color rgb="FF0000FF"/>
      <name val="Arial"/>
      <family val="2"/>
      <charset val="1"/>
    </font>
    <font>
      <b/>
      <sz val="13"/>
      <color rgb="FF0000FF"/>
      <name val="Arial Narrow"/>
      <family val="2"/>
      <charset val="1"/>
    </font>
    <font>
      <sz val="13"/>
      <color rgb="FF0000FF"/>
      <name val="Arial"/>
      <family val="2"/>
      <charset val="1"/>
    </font>
    <font>
      <b/>
      <sz val="11"/>
      <name val="Verdana"/>
      <family val="2"/>
      <charset val="1"/>
    </font>
    <font>
      <b/>
      <sz val="10"/>
      <color rgb="FF000000"/>
      <name val="Arial"/>
      <family val="2"/>
      <charset val="1"/>
    </font>
    <font>
      <b/>
      <sz val="9"/>
      <color rgb="FF000000"/>
      <name val="Verdana"/>
      <family val="2"/>
      <charset val="1"/>
    </font>
    <font>
      <b/>
      <sz val="10"/>
      <color rgb="FFFF3333"/>
      <name val="Arial"/>
      <family val="2"/>
      <charset val="1"/>
    </font>
    <font>
      <sz val="10"/>
      <color rgb="FF000000"/>
      <name val="Arial"/>
      <family val="2"/>
      <charset val="1"/>
    </font>
    <font>
      <u/>
      <sz val="9"/>
      <color rgb="FF000000"/>
      <name val="Tahoma"/>
      <family val="2"/>
      <charset val="1"/>
    </font>
    <font>
      <b/>
      <sz val="8"/>
      <name val="Verdana"/>
      <family val="2"/>
      <charset val="1"/>
    </font>
    <font>
      <b/>
      <u/>
      <sz val="10"/>
      <name val="Arial"/>
      <family val="2"/>
      <charset val="1"/>
    </font>
    <font>
      <sz val="10"/>
      <name val="Arial"/>
      <family val="2"/>
      <charset val="1"/>
    </font>
    <font>
      <b/>
      <sz val="9"/>
      <color theme="4"/>
      <name val="Arial"/>
      <family val="2"/>
    </font>
    <font>
      <b/>
      <sz val="9"/>
      <name val="Arial"/>
      <family val="2"/>
    </font>
    <font>
      <sz val="9"/>
      <name val="Arial"/>
      <family val="2"/>
    </font>
    <font>
      <b/>
      <sz val="8"/>
      <name val="Arial"/>
      <family val="2"/>
    </font>
    <font>
      <b/>
      <sz val="10"/>
      <name val="Arial"/>
      <family val="2"/>
    </font>
    <font>
      <sz val="9"/>
      <color theme="4"/>
      <name val="Arial"/>
      <family val="2"/>
    </font>
    <font>
      <sz val="9"/>
      <name val="Tahoma"/>
      <family val="2"/>
    </font>
    <font>
      <sz val="8"/>
      <color rgb="FF000000"/>
      <name val="Tahoma"/>
      <family val="2"/>
    </font>
    <font>
      <b/>
      <sz val="10"/>
      <name val="Tahoma"/>
      <family val="2"/>
    </font>
    <font>
      <b/>
      <sz val="12"/>
      <name val="Tahoma"/>
      <family val="2"/>
    </font>
    <font>
      <b/>
      <sz val="8"/>
      <name val="Tahoma"/>
      <family val="2"/>
    </font>
    <font>
      <b/>
      <u/>
      <sz val="13"/>
      <color rgb="FF0000FF"/>
      <name val="Arial Narrow"/>
      <family val="2"/>
      <charset val="1"/>
    </font>
    <font>
      <b/>
      <sz val="12"/>
      <color rgb="FF0000FF"/>
      <name val="Arial Narrow"/>
      <family val="2"/>
      <charset val="1"/>
    </font>
    <font>
      <sz val="9"/>
      <color rgb="FF000000"/>
      <name val="Tahoma"/>
      <family val="2"/>
    </font>
    <font>
      <b/>
      <sz val="13"/>
      <name val="Verdana"/>
      <family val="2"/>
      <charset val="1"/>
    </font>
    <font>
      <sz val="10"/>
      <name val="Arial"/>
      <family val="2"/>
    </font>
    <font>
      <b/>
      <sz val="10"/>
      <name val="Arial Narrow"/>
      <family val="2"/>
      <charset val="1"/>
    </font>
    <font>
      <b/>
      <sz val="14"/>
      <color rgb="FF3333FF"/>
      <name val="Arial"/>
      <family val="2"/>
      <charset val="1"/>
    </font>
    <font>
      <sz val="10"/>
      <color rgb="FFFF0000"/>
      <name val="Arial"/>
      <family val="2"/>
      <charset val="1"/>
    </font>
    <font>
      <sz val="9"/>
      <color rgb="FF0000FF"/>
      <name val="Tahoma"/>
      <family val="2"/>
    </font>
    <font>
      <sz val="10"/>
      <color rgb="FFC00000"/>
      <name val="Arial"/>
      <family val="2"/>
      <charset val="1"/>
    </font>
    <font>
      <sz val="9"/>
      <color rgb="FFC00000"/>
      <name val="Tahoma"/>
      <family val="2"/>
    </font>
    <font>
      <sz val="10"/>
      <name val="Verdana"/>
      <family val="2"/>
    </font>
    <font>
      <b/>
      <sz val="15"/>
      <name val="Arial"/>
      <family val="2"/>
    </font>
    <font>
      <b/>
      <sz val="10"/>
      <name val="Verdana"/>
      <family val="2"/>
    </font>
    <font>
      <sz val="9"/>
      <name val="Verdana"/>
      <family val="2"/>
    </font>
    <font>
      <b/>
      <sz val="9"/>
      <name val="Verdana"/>
      <family val="2"/>
    </font>
    <font>
      <b/>
      <sz val="9"/>
      <color rgb="FF0000FF"/>
      <name val="Verdana"/>
      <family val="2"/>
    </font>
    <font>
      <i/>
      <sz val="9"/>
      <color rgb="FF0000FF"/>
      <name val="Verdana"/>
      <family val="2"/>
    </font>
    <font>
      <sz val="9"/>
      <color rgb="FF000000"/>
      <name val="Verdana"/>
      <family val="2"/>
    </font>
    <font>
      <b/>
      <sz val="24"/>
      <name val="Verdana"/>
      <family val="2"/>
    </font>
    <font>
      <b/>
      <sz val="9"/>
      <color rgb="FF000000"/>
      <name val="Verdana"/>
      <family val="2"/>
    </font>
    <font>
      <i/>
      <sz val="9"/>
      <name val="Verdana"/>
      <family val="2"/>
    </font>
    <font>
      <b/>
      <i/>
      <sz val="9"/>
      <color rgb="FF0000FF"/>
      <name val="Tahoma"/>
      <family val="2"/>
      <charset val="1"/>
    </font>
    <font>
      <b/>
      <sz val="15"/>
      <name val="Verdana"/>
      <family val="2"/>
    </font>
    <font>
      <b/>
      <u/>
      <sz val="10"/>
      <name val="Verdana"/>
      <family val="2"/>
    </font>
    <font>
      <vertAlign val="superscript"/>
      <sz val="9"/>
      <name val="Verdana"/>
      <family val="2"/>
    </font>
    <font>
      <i/>
      <sz val="10"/>
      <name val="Arial"/>
      <family val="2"/>
    </font>
    <font>
      <b/>
      <sz val="8"/>
      <color rgb="FF000000"/>
      <name val="Arial"/>
      <family val="2"/>
    </font>
    <font>
      <sz val="10"/>
      <name val="Mangal"/>
      <family val="2"/>
    </font>
    <font>
      <b/>
      <sz val="10"/>
      <color rgb="FF7030A0"/>
      <name val="Arial"/>
      <family val="2"/>
    </font>
    <font>
      <b/>
      <sz val="12"/>
      <name val="Arial"/>
      <family val="2"/>
    </font>
    <font>
      <b/>
      <sz val="9"/>
      <color rgb="FFFF0000"/>
      <name val="Arial"/>
      <family val="2"/>
    </font>
    <font>
      <b/>
      <sz val="12"/>
      <color rgb="FF7030A0"/>
      <name val="Arial"/>
      <family val="2"/>
    </font>
    <font>
      <sz val="10"/>
      <color rgb="FF7030A0"/>
      <name val="Arial"/>
      <family val="2"/>
    </font>
    <font>
      <sz val="8"/>
      <name val="Arial"/>
      <family val="2"/>
    </font>
    <font>
      <sz val="10"/>
      <name val="Tahoma"/>
      <family val="2"/>
    </font>
    <font>
      <i/>
      <sz val="10"/>
      <name val="Tahoma"/>
      <family val="2"/>
    </font>
    <font>
      <sz val="8"/>
      <color rgb="FF0000FF"/>
      <name val="Arial"/>
      <family val="2"/>
    </font>
    <font>
      <b/>
      <sz val="10"/>
      <color rgb="FFFF0000"/>
      <name val="Tahoma"/>
      <family val="2"/>
    </font>
    <font>
      <sz val="9"/>
      <color indexed="81"/>
      <name val="Tahoma"/>
      <family val="2"/>
    </font>
    <font>
      <b/>
      <sz val="11"/>
      <name val="Arial"/>
      <family val="2"/>
    </font>
    <font>
      <b/>
      <sz val="8"/>
      <name val="Verdana"/>
      <family val="2"/>
    </font>
    <font>
      <b/>
      <sz val="11"/>
      <name val="Verdana"/>
      <family val="2"/>
    </font>
    <font>
      <b/>
      <i/>
      <sz val="10"/>
      <name val="Verdana"/>
      <family val="2"/>
    </font>
    <font>
      <b/>
      <sz val="10"/>
      <color rgb="FFFF0000"/>
      <name val="Verdana"/>
      <family val="2"/>
    </font>
    <font>
      <sz val="10"/>
      <color rgb="FF000000"/>
      <name val="Arial"/>
      <family val="2"/>
    </font>
    <font>
      <b/>
      <sz val="11"/>
      <color theme="1"/>
      <name val="Calibri"/>
      <family val="2"/>
    </font>
    <font>
      <b/>
      <sz val="12"/>
      <color rgb="FF000000"/>
      <name val="Calibri"/>
      <family val="2"/>
    </font>
    <font>
      <i/>
      <sz val="11"/>
      <color theme="1"/>
      <name val="Calibri"/>
      <family val="2"/>
    </font>
    <font>
      <b/>
      <sz val="11"/>
      <color rgb="FF000000"/>
      <name val="Calibri"/>
      <family val="2"/>
    </font>
    <font>
      <i/>
      <sz val="11"/>
      <color rgb="FF000000"/>
      <name val="Calibri"/>
      <family val="2"/>
    </font>
    <font>
      <sz val="11"/>
      <color theme="1"/>
      <name val="Arial"/>
      <family val="2"/>
    </font>
    <font>
      <sz val="11"/>
      <color rgb="FF000000"/>
      <name val="Calibri"/>
      <family val="2"/>
    </font>
    <font>
      <b/>
      <i/>
      <sz val="16"/>
      <color theme="1"/>
      <name val="Arial"/>
      <family val="2"/>
    </font>
    <font>
      <b/>
      <i/>
      <u/>
      <sz val="11"/>
      <color theme="1"/>
      <name val="Arial"/>
      <family val="2"/>
    </font>
    <font>
      <sz val="11"/>
      <color rgb="FF0000FF"/>
      <name val="Verdana"/>
      <family val="2"/>
    </font>
    <font>
      <i/>
      <sz val="10"/>
      <name val="Verdana"/>
      <family val="2"/>
    </font>
    <font>
      <b/>
      <sz val="11"/>
      <name val="Tahoma"/>
      <family val="2"/>
      <charset val="1"/>
    </font>
    <font>
      <i/>
      <sz val="11"/>
      <name val="Calibri"/>
      <family val="2"/>
    </font>
    <font>
      <b/>
      <sz val="11"/>
      <name val="Calibri"/>
      <family val="2"/>
    </font>
    <font>
      <i/>
      <vertAlign val="superscript"/>
      <sz val="11"/>
      <name val="Calibri"/>
      <family val="2"/>
    </font>
    <font>
      <sz val="11"/>
      <name val="Calibri"/>
      <family val="2"/>
    </font>
  </fonts>
  <fills count="35">
    <fill>
      <patternFill patternType="none"/>
    </fill>
    <fill>
      <patternFill patternType="gray125"/>
    </fill>
    <fill>
      <patternFill patternType="solid">
        <fgColor rgb="FFC0C0C0"/>
        <bgColor rgb="FFCCCCCC"/>
      </patternFill>
    </fill>
    <fill>
      <patternFill patternType="solid">
        <fgColor rgb="FFFFFFCC"/>
        <bgColor rgb="FFFFFFFF"/>
      </patternFill>
    </fill>
    <fill>
      <patternFill patternType="solid">
        <fgColor rgb="FFCCFFCC"/>
        <bgColor rgb="FFC5F8D3"/>
      </patternFill>
    </fill>
    <fill>
      <patternFill patternType="solid">
        <fgColor rgb="FF99CCFF"/>
        <bgColor rgb="FFC0C0C0"/>
      </patternFill>
    </fill>
    <fill>
      <patternFill patternType="solid">
        <fgColor rgb="FFC5F8D3"/>
        <bgColor rgb="FFCCFFCC"/>
      </patternFill>
    </fill>
    <fill>
      <patternFill patternType="solid">
        <fgColor rgb="FF99FF99"/>
        <bgColor rgb="FFC5F8D3"/>
      </patternFill>
    </fill>
    <fill>
      <patternFill patternType="solid">
        <fgColor theme="0" tint="-0.14999847407452621"/>
        <bgColor indexed="64"/>
      </patternFill>
    </fill>
    <fill>
      <patternFill patternType="solid">
        <fgColor theme="0"/>
        <bgColor rgb="FFC5F8D3"/>
      </patternFill>
    </fill>
    <fill>
      <patternFill patternType="solid">
        <fgColor theme="0"/>
        <bgColor indexed="64"/>
      </patternFill>
    </fill>
    <fill>
      <patternFill patternType="solid">
        <fgColor rgb="FFFFC000"/>
        <bgColor rgb="FFC5F8D3"/>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CCCCC"/>
        <bgColor rgb="FFC0C0C0"/>
      </patternFill>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BFBFBF"/>
        <bgColor rgb="FF000000"/>
      </patternFill>
    </fill>
    <fill>
      <patternFill patternType="solid">
        <fgColor theme="0" tint="-0.14999847407452621"/>
        <bgColor rgb="FFC0C0C0"/>
      </patternFill>
    </fill>
    <fill>
      <patternFill patternType="solid">
        <fgColor rgb="FF92D050"/>
        <bgColor rgb="FFFFFF00"/>
      </patternFill>
    </fill>
    <fill>
      <patternFill patternType="solid">
        <fgColor theme="0" tint="-4.9989318521683403E-2"/>
        <bgColor rgb="FFCCCCCC"/>
      </patternFill>
    </fill>
    <fill>
      <patternFill patternType="solid">
        <fgColor rgb="FFFFFFFF"/>
        <bgColor indexed="64"/>
      </patternFill>
    </fill>
    <fill>
      <patternFill patternType="solid">
        <fgColor rgb="FFC0C0C0"/>
        <bgColor indexed="64"/>
      </patternFill>
    </fill>
    <fill>
      <patternFill patternType="solid">
        <fgColor rgb="FFCCCCCC"/>
        <bgColor indexed="64"/>
      </patternFill>
    </fill>
    <fill>
      <patternFill patternType="solid">
        <fgColor rgb="FFD9D9D9"/>
        <bgColor indexed="64"/>
      </patternFill>
    </fill>
    <fill>
      <patternFill patternType="solid">
        <fgColor theme="0"/>
        <bgColor rgb="FFCCCCCC"/>
      </patternFill>
    </fill>
    <fill>
      <patternFill patternType="solid">
        <fgColor theme="0" tint="-0.249977111117893"/>
        <bgColor rgb="FFCCCCCC"/>
      </patternFill>
    </fill>
    <fill>
      <patternFill patternType="solid">
        <fgColor theme="0" tint="-0.249977111117893"/>
        <bgColor rgb="FF000000"/>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0" tint="-0.249977111117893"/>
        <bgColor rgb="FFFFFFFF"/>
      </patternFill>
    </fill>
    <fill>
      <patternFill patternType="solid">
        <fgColor rgb="FF00B050"/>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diagonal/>
    </border>
    <border diagonalUp="1" diagonalDown="1">
      <left/>
      <right style="thin">
        <color auto="1"/>
      </right>
      <top/>
      <bottom style="thin">
        <color auto="1"/>
      </bottom>
      <diagonal style="hair">
        <color auto="1"/>
      </diagonal>
    </border>
    <border>
      <left style="hair">
        <color auto="1"/>
      </left>
      <right style="thin">
        <color indexed="64"/>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double">
        <color auto="1"/>
      </left>
      <right style="thin">
        <color auto="1"/>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indexed="64"/>
      </left>
      <right style="thin">
        <color auto="1"/>
      </right>
      <top style="hair">
        <color indexed="64"/>
      </top>
      <bottom style="hair">
        <color indexed="64"/>
      </bottom>
      <diagonal/>
    </border>
    <border>
      <left style="hair">
        <color indexed="64"/>
      </left>
      <right style="thin">
        <color auto="1"/>
      </right>
      <top/>
      <bottom style="hair">
        <color indexed="64"/>
      </bottom>
      <diagonal/>
    </border>
    <border>
      <left style="thin">
        <color auto="1"/>
      </left>
      <right style="thin">
        <color auto="1"/>
      </right>
      <top/>
      <bottom style="hair">
        <color auto="1"/>
      </bottom>
      <diagonal/>
    </border>
    <border>
      <left style="thin">
        <color auto="1"/>
      </left>
      <right/>
      <top style="hair">
        <color indexed="64"/>
      </top>
      <bottom style="hair">
        <color indexed="64"/>
      </bottom>
      <diagonal/>
    </border>
    <border>
      <left style="thin">
        <color auto="1"/>
      </left>
      <right/>
      <top/>
      <bottom style="hair">
        <color auto="1"/>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auto="1"/>
      </right>
      <top style="hair">
        <color indexed="64"/>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0">
    <xf numFmtId="0" fontId="0" fillId="0" borderId="0"/>
    <xf numFmtId="0" fontId="42" fillId="0" borderId="0"/>
    <xf numFmtId="44" fontId="42" fillId="0" borderId="0" applyFont="0" applyFill="0" applyBorder="0" applyAlignment="0" applyProtection="0"/>
    <xf numFmtId="9" fontId="42" fillId="0" borderId="0" applyFont="0" applyFill="0" applyBorder="0" applyAlignment="0" applyProtection="0"/>
    <xf numFmtId="0" fontId="58" fillId="0" borderId="0"/>
    <xf numFmtId="9" fontId="58" fillId="0" borderId="0" applyFill="0" applyBorder="0" applyAlignment="0" applyProtection="0"/>
    <xf numFmtId="169" fontId="58" fillId="0" borderId="0" applyFill="0" applyBorder="0" applyAlignment="0" applyProtection="0"/>
    <xf numFmtId="9" fontId="58" fillId="0" borderId="0" applyFont="0" applyFill="0" applyBorder="0" applyAlignment="0" applyProtection="0"/>
    <xf numFmtId="0" fontId="58" fillId="0" borderId="0"/>
    <xf numFmtId="171" fontId="82" fillId="0" borderId="0" applyBorder="0" applyAlignment="0" applyProtection="0"/>
    <xf numFmtId="173" fontId="58" fillId="0" borderId="0" applyFont="0" applyFill="0" applyBorder="0" applyAlignment="0" applyProtection="0"/>
    <xf numFmtId="43" fontId="42" fillId="0" borderId="0" applyFont="0" applyFill="0" applyBorder="0" applyAlignment="0" applyProtection="0"/>
    <xf numFmtId="0" fontId="99" fillId="0" borderId="0"/>
    <xf numFmtId="0" fontId="99" fillId="0" borderId="0"/>
    <xf numFmtId="9" fontId="99" fillId="0" borderId="0" applyFont="0" applyFill="0" applyBorder="0" applyAlignment="0" applyProtection="0"/>
    <xf numFmtId="0" fontId="99" fillId="0" borderId="0"/>
    <xf numFmtId="0" fontId="99" fillId="0" borderId="0"/>
    <xf numFmtId="0" fontId="99" fillId="0" borderId="0"/>
    <xf numFmtId="0" fontId="99" fillId="0" borderId="0"/>
    <xf numFmtId="43" fontId="99" fillId="0" borderId="0" applyFont="0" applyFill="0" applyBorder="0" applyAlignment="0" applyProtection="0"/>
    <xf numFmtId="0" fontId="99" fillId="0" borderId="0"/>
    <xf numFmtId="0" fontId="58" fillId="0" borderId="0"/>
    <xf numFmtId="0" fontId="58" fillId="0" borderId="0"/>
    <xf numFmtId="0" fontId="1" fillId="0" borderId="0"/>
    <xf numFmtId="0" fontId="105" fillId="0" borderId="0"/>
    <xf numFmtId="179" fontId="106" fillId="0" borderId="0"/>
    <xf numFmtId="0" fontId="107" fillId="0" borderId="0">
      <alignment horizontal="center"/>
    </xf>
    <xf numFmtId="0" fontId="107" fillId="0" borderId="0">
      <alignment horizontal="center" textRotation="90"/>
    </xf>
    <xf numFmtId="0" fontId="108" fillId="0" borderId="0"/>
    <xf numFmtId="0" fontId="108" fillId="0" borderId="0"/>
  </cellStyleXfs>
  <cellXfs count="799">
    <xf numFmtId="0" fontId="0" fillId="0" borderId="0" xfId="0"/>
    <xf numFmtId="0" fontId="0" fillId="0" borderId="0" xfId="0" applyProtection="1"/>
    <xf numFmtId="0" fontId="0" fillId="0" borderId="0" xfId="0" applyProtection="1"/>
    <xf numFmtId="0" fontId="0" fillId="0" borderId="0" xfId="0"/>
    <xf numFmtId="0" fontId="0" fillId="0" borderId="0" xfId="0" applyBorder="1" applyProtection="1"/>
    <xf numFmtId="0" fontId="0" fillId="0" borderId="0" xfId="0" applyAlignment="1" applyProtection="1">
      <alignment vertical="center"/>
    </xf>
    <xf numFmtId="0" fontId="0" fillId="0" borderId="8" xfId="0" applyBorder="1"/>
    <xf numFmtId="0" fontId="0" fillId="0" borderId="0" xfId="0" applyBorder="1"/>
    <xf numFmtId="0" fontId="0" fillId="0" borderId="9" xfId="0" applyBorder="1"/>
    <xf numFmtId="0" fontId="0" fillId="0" borderId="11" xfId="0" applyBorder="1"/>
    <xf numFmtId="0" fontId="12" fillId="0" borderId="1" xfId="0" applyFont="1" applyBorder="1"/>
    <xf numFmtId="0" fontId="0" fillId="0" borderId="1" xfId="0" applyBorder="1"/>
    <xf numFmtId="0" fontId="7" fillId="0" borderId="0" xfId="0" applyFont="1" applyAlignment="1" applyProtection="1">
      <alignment vertical="center"/>
    </xf>
    <xf numFmtId="0" fontId="7" fillId="0" borderId="0" xfId="0" applyFont="1" applyProtection="1"/>
    <xf numFmtId="0" fontId="4" fillId="0" borderId="0" xfId="1" applyFont="1"/>
    <xf numFmtId="0" fontId="42" fillId="0" borderId="0" xfId="1"/>
    <xf numFmtId="0" fontId="14" fillId="0" borderId="0" xfId="0" applyFont="1" applyAlignment="1" applyProtection="1">
      <alignment horizontal="center" vertical="center"/>
    </xf>
    <xf numFmtId="0" fontId="0" fillId="0" borderId="0" xfId="0" applyAlignment="1" applyProtection="1">
      <alignment horizontal="center" vertical="center"/>
    </xf>
    <xf numFmtId="0" fontId="17" fillId="0" borderId="0" xfId="0" applyFont="1" applyAlignment="1" applyProtection="1">
      <alignment horizontal="left" vertical="center"/>
    </xf>
    <xf numFmtId="0" fontId="17" fillId="0" borderId="0" xfId="0" applyFont="1" applyAlignment="1" applyProtection="1">
      <alignment horizontal="center" vertical="center"/>
    </xf>
    <xf numFmtId="0" fontId="17" fillId="0" borderId="0" xfId="0" applyFont="1" applyAlignment="1" applyProtection="1">
      <alignment vertical="center"/>
    </xf>
    <xf numFmtId="0" fontId="18" fillId="0" borderId="0" xfId="0" applyFont="1" applyProtection="1"/>
    <xf numFmtId="0" fontId="19" fillId="0" borderId="0" xfId="0" applyFont="1" applyAlignment="1" applyProtection="1">
      <alignment horizontal="right" vertical="top" wrapText="1"/>
    </xf>
    <xf numFmtId="0" fontId="19" fillId="0" borderId="0" xfId="0" applyFont="1" applyBorder="1" applyAlignment="1" applyProtection="1">
      <alignment horizontal="right" vertical="top" wrapText="1"/>
    </xf>
    <xf numFmtId="0" fontId="13" fillId="0" borderId="0" xfId="0" applyFont="1" applyAlignment="1" applyProtection="1">
      <alignment horizontal="right" vertical="center" wrapText="1"/>
    </xf>
    <xf numFmtId="0" fontId="2" fillId="0" borderId="1" xfId="0" applyFont="1" applyBorder="1" applyAlignment="1" applyProtection="1">
      <alignment horizontal="center" vertical="center" wrapText="1"/>
    </xf>
    <xf numFmtId="0" fontId="13" fillId="0" borderId="0" xfId="0" applyFont="1" applyAlignment="1" applyProtection="1">
      <alignment horizontal="right" vertical="top" wrapText="1"/>
    </xf>
    <xf numFmtId="0" fontId="13" fillId="0" borderId="0" xfId="0" applyFont="1" applyBorder="1" applyAlignment="1" applyProtection="1">
      <alignment horizontal="right" vertical="top" wrapText="1"/>
    </xf>
    <xf numFmtId="0" fontId="2" fillId="0" borderId="1" xfId="0" applyFont="1" applyBorder="1" applyAlignment="1" applyProtection="1">
      <alignment horizontal="center" vertical="top" wrapText="1"/>
    </xf>
    <xf numFmtId="0" fontId="0" fillId="2" borderId="15" xfId="0" applyFill="1" applyBorder="1" applyAlignment="1" applyProtection="1">
      <alignment horizontal="left" wrapText="1"/>
    </xf>
    <xf numFmtId="0" fontId="20" fillId="0" borderId="0" xfId="0" applyFont="1" applyAlignment="1" applyProtection="1">
      <alignment horizontal="right" vertical="top" wrapText="1"/>
    </xf>
    <xf numFmtId="0" fontId="20" fillId="0" borderId="0" xfId="0" applyFont="1" applyBorder="1" applyAlignment="1" applyProtection="1">
      <alignment horizontal="right" vertical="top" wrapText="1"/>
    </xf>
    <xf numFmtId="0" fontId="13" fillId="0" borderId="15" xfId="0" applyFont="1" applyBorder="1" applyAlignment="1" applyProtection="1">
      <alignment horizontal="center" vertical="top" wrapText="1"/>
    </xf>
    <xf numFmtId="0" fontId="13" fillId="0" borderId="0" xfId="0" applyFont="1" applyBorder="1" applyAlignment="1" applyProtection="1">
      <alignment horizontal="left" vertical="top" wrapText="1"/>
    </xf>
    <xf numFmtId="0" fontId="13" fillId="0" borderId="0" xfId="0" applyFont="1" applyBorder="1" applyAlignment="1" applyProtection="1">
      <alignment vertical="top" wrapText="1"/>
    </xf>
    <xf numFmtId="0" fontId="6" fillId="0" borderId="0" xfId="0" applyFont="1"/>
    <xf numFmtId="0" fontId="23" fillId="0" borderId="0" xfId="0" applyFont="1"/>
    <xf numFmtId="0" fontId="6" fillId="0" borderId="0" xfId="0" applyFont="1"/>
    <xf numFmtId="0" fontId="24" fillId="0" borderId="0" xfId="0" applyFont="1"/>
    <xf numFmtId="0" fontId="10" fillId="0" borderId="0" xfId="0" applyFont="1"/>
    <xf numFmtId="0" fontId="5" fillId="0" borderId="0" xfId="0" applyFont="1"/>
    <xf numFmtId="0" fontId="25" fillId="0" borderId="1" xfId="0" applyFont="1" applyBorder="1" applyAlignment="1" applyProtection="1">
      <alignment horizontal="center" vertical="top" wrapText="1"/>
    </xf>
    <xf numFmtId="168" fontId="5" fillId="0" borderId="0" xfId="1" applyNumberFormat="1" applyFont="1" applyBorder="1" applyAlignment="1" applyProtection="1">
      <alignment horizontal="center"/>
    </xf>
    <xf numFmtId="3" fontId="25" fillId="0" borderId="1" xfId="1" applyNumberFormat="1" applyFont="1" applyBorder="1" applyAlignment="1" applyProtection="1">
      <alignment horizontal="center"/>
    </xf>
    <xf numFmtId="0" fontId="0" fillId="0" borderId="0" xfId="0" applyAlignment="1">
      <alignment horizontal="center"/>
    </xf>
    <xf numFmtId="168" fontId="25" fillId="0" borderId="13" xfId="1" applyNumberFormat="1" applyFont="1" applyBorder="1" applyAlignment="1" applyProtection="1"/>
    <xf numFmtId="3" fontId="25" fillId="5" borderId="1" xfId="1" applyNumberFormat="1" applyFont="1" applyFill="1" applyBorder="1" applyAlignment="1" applyProtection="1">
      <alignment horizontal="right"/>
      <protection locked="0"/>
    </xf>
    <xf numFmtId="3" fontId="25" fillId="0" borderId="1" xfId="1" applyNumberFormat="1" applyFont="1" applyBorder="1" applyAlignment="1" applyProtection="1">
      <alignment horizontal="right"/>
      <protection locked="0"/>
    </xf>
    <xf numFmtId="168" fontId="6" fillId="0" borderId="13" xfId="1" applyNumberFormat="1" applyFont="1" applyBorder="1" applyAlignment="1" applyProtection="1"/>
    <xf numFmtId="168" fontId="25" fillId="4" borderId="1" xfId="1" applyNumberFormat="1" applyFont="1" applyFill="1" applyBorder="1" applyAlignment="1" applyProtection="1"/>
    <xf numFmtId="3" fontId="25" fillId="6" borderId="1" xfId="1" applyNumberFormat="1" applyFont="1" applyFill="1" applyBorder="1" applyAlignment="1" applyProtection="1">
      <alignment horizontal="right"/>
    </xf>
    <xf numFmtId="3" fontId="25" fillId="4" borderId="1" xfId="1" applyNumberFormat="1" applyFont="1" applyFill="1" applyBorder="1" applyAlignment="1" applyProtection="1">
      <alignment horizontal="right"/>
    </xf>
    <xf numFmtId="0" fontId="25" fillId="4" borderId="1" xfId="0" applyFont="1" applyFill="1" applyBorder="1"/>
    <xf numFmtId="0" fontId="26" fillId="0" borderId="0" xfId="0" applyFont="1"/>
    <xf numFmtId="0" fontId="26" fillId="0" borderId="0" xfId="0" applyFont="1"/>
    <xf numFmtId="0" fontId="6" fillId="0" borderId="1" xfId="0" applyFont="1" applyBorder="1"/>
    <xf numFmtId="0" fontId="27" fillId="0" borderId="1" xfId="0" applyFont="1" applyBorder="1"/>
    <xf numFmtId="168" fontId="28" fillId="4" borderId="1" xfId="1" applyNumberFormat="1" applyFont="1" applyFill="1" applyBorder="1" applyAlignment="1" applyProtection="1"/>
    <xf numFmtId="0" fontId="5" fillId="4" borderId="1" xfId="0" applyFont="1" applyFill="1" applyBorder="1" applyAlignment="1">
      <alignment wrapText="1"/>
    </xf>
    <xf numFmtId="0" fontId="5" fillId="4" borderId="1" xfId="0" applyFont="1" applyFill="1" applyBorder="1"/>
    <xf numFmtId="3" fontId="25" fillId="4" borderId="1" xfId="0" applyNumberFormat="1" applyFont="1" applyFill="1" applyBorder="1" applyAlignment="1">
      <alignment horizontal="right"/>
    </xf>
    <xf numFmtId="0" fontId="27" fillId="4" borderId="1" xfId="0" applyFont="1" applyFill="1" applyBorder="1"/>
    <xf numFmtId="0" fontId="27" fillId="0" borderId="1" xfId="0" applyFont="1" applyBorder="1" applyAlignment="1">
      <alignment wrapText="1"/>
    </xf>
    <xf numFmtId="0" fontId="29" fillId="0" borderId="0" xfId="0" applyFont="1"/>
    <xf numFmtId="3" fontId="12" fillId="0" borderId="0" xfId="0" applyNumberFormat="1" applyFont="1" applyAlignment="1">
      <alignment horizontal="right"/>
    </xf>
    <xf numFmtId="0" fontId="12" fillId="0" borderId="0" xfId="0" applyFont="1" applyAlignment="1">
      <alignment horizontal="right"/>
    </xf>
    <xf numFmtId="0" fontId="0" fillId="0" borderId="20" xfId="0" applyBorder="1"/>
    <xf numFmtId="0" fontId="30" fillId="0" borderId="1" xfId="0" applyFont="1" applyBorder="1"/>
    <xf numFmtId="0" fontId="0" fillId="2" borderId="1" xfId="0" applyFill="1" applyBorder="1"/>
    <xf numFmtId="3" fontId="9" fillId="0" borderId="1" xfId="0" applyNumberFormat="1" applyFont="1" applyBorder="1"/>
    <xf numFmtId="0" fontId="0" fillId="0" borderId="1" xfId="0" applyBorder="1" applyProtection="1">
      <protection locked="0"/>
    </xf>
    <xf numFmtId="0" fontId="27" fillId="0" borderId="0" xfId="0" applyFont="1" applyAlignment="1">
      <alignment vertical="center"/>
    </xf>
    <xf numFmtId="0" fontId="6" fillId="0" borderId="0" xfId="0" applyFont="1" applyAlignment="1">
      <alignment vertical="center"/>
    </xf>
    <xf numFmtId="0" fontId="31" fillId="0" borderId="0" xfId="0" applyFont="1" applyAlignment="1">
      <alignment vertical="center" wrapText="1"/>
    </xf>
    <xf numFmtId="0" fontId="33" fillId="0" borderId="0" xfId="0" applyFont="1" applyAlignment="1">
      <alignment vertical="center" wrapText="1"/>
    </xf>
    <xf numFmtId="0" fontId="3" fillId="0" borderId="0" xfId="0" applyFont="1" applyAlignment="1">
      <alignment horizontal="left"/>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3" fillId="0" borderId="0" xfId="0" applyFont="1" applyAlignment="1">
      <alignment horizontal="left"/>
    </xf>
    <xf numFmtId="0" fontId="25" fillId="0" borderId="14" xfId="0" applyFont="1" applyBorder="1" applyAlignment="1" applyProtection="1">
      <alignment horizontal="center" vertical="top" wrapText="1"/>
    </xf>
    <xf numFmtId="0" fontId="26" fillId="0" borderId="1" xfId="0" applyFont="1" applyBorder="1"/>
    <xf numFmtId="3" fontId="26" fillId="0" borderId="1" xfId="1" applyNumberFormat="1" applyFont="1" applyBorder="1" applyAlignment="1" applyProtection="1">
      <alignment horizontal="center" wrapText="1"/>
    </xf>
    <xf numFmtId="0" fontId="26" fillId="0" borderId="1" xfId="1" applyNumberFormat="1" applyFont="1" applyBorder="1" applyAlignment="1" applyProtection="1">
      <alignment horizontal="center" wrapText="1"/>
    </xf>
    <xf numFmtId="0" fontId="26" fillId="0" borderId="13" xfId="0" applyFont="1" applyBorder="1"/>
    <xf numFmtId="0" fontId="26" fillId="0" borderId="14" xfId="1" applyNumberFormat="1" applyFont="1" applyBorder="1" applyAlignment="1" applyProtection="1">
      <alignment horizontal="center" wrapText="1"/>
    </xf>
    <xf numFmtId="0" fontId="26" fillId="0" borderId="15" xfId="1" applyNumberFormat="1" applyFont="1" applyBorder="1" applyAlignment="1" applyProtection="1">
      <alignment horizontal="center" wrapText="1"/>
    </xf>
    <xf numFmtId="0" fontId="9" fillId="0" borderId="0" xfId="0" applyFont="1"/>
    <xf numFmtId="0" fontId="6" fillId="0" borderId="2" xfId="0" applyFont="1" applyBorder="1" applyAlignment="1">
      <alignment wrapText="1"/>
    </xf>
    <xf numFmtId="0" fontId="6" fillId="0" borderId="0" xfId="0" applyFont="1" applyBorder="1"/>
    <xf numFmtId="3" fontId="6" fillId="0" borderId="3" xfId="0" applyNumberFormat="1" applyFont="1" applyBorder="1" applyProtection="1">
      <protection locked="0"/>
    </xf>
    <xf numFmtId="0" fontId="6" fillId="0" borderId="0" xfId="0" applyFont="1" applyBorder="1" applyAlignment="1">
      <alignment wrapText="1"/>
    </xf>
    <xf numFmtId="0" fontId="6" fillId="0" borderId="3" xfId="0" applyFont="1" applyBorder="1"/>
    <xf numFmtId="3" fontId="6" fillId="0" borderId="9" xfId="0" applyNumberFormat="1" applyFont="1" applyBorder="1"/>
    <xf numFmtId="3" fontId="6" fillId="0" borderId="0" xfId="0" applyNumberFormat="1" applyFont="1" applyBorder="1" applyProtection="1">
      <protection locked="0"/>
    </xf>
    <xf numFmtId="0" fontId="26" fillId="0" borderId="3" xfId="0" applyFont="1" applyBorder="1"/>
    <xf numFmtId="0" fontId="0" fillId="0" borderId="3" xfId="0" applyBorder="1"/>
    <xf numFmtId="3" fontId="26" fillId="4" borderId="1" xfId="0" applyNumberFormat="1" applyFont="1" applyFill="1" applyBorder="1"/>
    <xf numFmtId="3" fontId="26" fillId="4" borderId="15" xfId="0" applyNumberFormat="1" applyFont="1" applyFill="1" applyBorder="1"/>
    <xf numFmtId="3" fontId="0" fillId="0" borderId="0" xfId="0" applyNumberFormat="1"/>
    <xf numFmtId="0" fontId="26" fillId="0" borderId="4" xfId="0" applyFont="1" applyBorder="1"/>
    <xf numFmtId="3" fontId="26" fillId="4" borderId="4" xfId="0" applyNumberFormat="1" applyFont="1" applyFill="1" applyBorder="1"/>
    <xf numFmtId="3" fontId="26" fillId="0" borderId="21" xfId="0" applyNumberFormat="1" applyFont="1" applyBorder="1"/>
    <xf numFmtId="0" fontId="26" fillId="4" borderId="13" xfId="0" applyFont="1" applyFill="1" applyBorder="1"/>
    <xf numFmtId="3" fontId="26" fillId="4" borderId="14" xfId="0" applyNumberFormat="1" applyFont="1" applyFill="1" applyBorder="1"/>
    <xf numFmtId="3" fontId="26" fillId="0" borderId="1" xfId="0" applyNumberFormat="1" applyFont="1" applyBorder="1" applyAlignment="1">
      <alignment horizontal="center"/>
    </xf>
    <xf numFmtId="3" fontId="26" fillId="0" borderId="14" xfId="0" applyNumberFormat="1" applyFont="1" applyBorder="1" applyAlignment="1">
      <alignment horizontal="center"/>
    </xf>
    <xf numFmtId="3" fontId="26" fillId="0" borderId="15" xfId="0" applyNumberFormat="1" applyFont="1" applyBorder="1" applyAlignment="1">
      <alignment horizontal="center"/>
    </xf>
    <xf numFmtId="0" fontId="26" fillId="0" borderId="0" xfId="0" applyFont="1" applyBorder="1" applyAlignment="1">
      <alignment horizontal="center"/>
    </xf>
    <xf numFmtId="3" fontId="25" fillId="0" borderId="1" xfId="0" applyNumberFormat="1" applyFont="1" applyBorder="1" applyAlignment="1">
      <alignment horizontal="center"/>
    </xf>
    <xf numFmtId="0" fontId="25" fillId="0" borderId="1" xfId="0" applyFont="1" applyBorder="1" applyAlignment="1">
      <alignment horizontal="center"/>
    </xf>
    <xf numFmtId="0" fontId="25" fillId="0" borderId="13" xfId="0" applyFont="1" applyBorder="1" applyAlignment="1">
      <alignment horizontal="center"/>
    </xf>
    <xf numFmtId="3" fontId="25" fillId="4" borderId="1" xfId="1" applyNumberFormat="1" applyFont="1" applyFill="1" applyBorder="1" applyAlignment="1" applyProtection="1"/>
    <xf numFmtId="2" fontId="5" fillId="0" borderId="0" xfId="0" applyNumberFormat="1" applyFont="1" applyBorder="1"/>
    <xf numFmtId="0" fontId="5" fillId="0" borderId="0" xfId="0" applyFont="1"/>
    <xf numFmtId="3" fontId="0" fillId="0" borderId="0" xfId="0" applyNumberFormat="1"/>
    <xf numFmtId="0" fontId="0" fillId="0" borderId="0" xfId="0" applyAlignment="1">
      <alignment horizontal="center" vertical="center"/>
    </xf>
    <xf numFmtId="0" fontId="0" fillId="0" borderId="0" xfId="0" applyAlignment="1">
      <alignment horizontal="left"/>
    </xf>
    <xf numFmtId="0" fontId="37" fillId="0" borderId="0" xfId="0" applyFont="1" applyAlignment="1">
      <alignment horizontal="center" vertical="center"/>
    </xf>
    <xf numFmtId="0" fontId="37" fillId="0" borderId="0" xfId="0" applyFont="1" applyAlignment="1">
      <alignment horizontal="left" vertical="center"/>
    </xf>
    <xf numFmtId="0" fontId="7" fillId="0" borderId="1" xfId="0" applyFont="1" applyBorder="1"/>
    <xf numFmtId="0" fontId="7" fillId="0" borderId="0" xfId="0" applyFont="1"/>
    <xf numFmtId="0" fontId="0" fillId="0" borderId="0" xfId="0" applyFont="1" applyBorder="1" applyAlignment="1">
      <alignment vertical="center"/>
    </xf>
    <xf numFmtId="0" fontId="0" fillId="0" borderId="9" xfId="0" applyFont="1" applyBorder="1" applyAlignment="1">
      <alignment vertical="center"/>
    </xf>
    <xf numFmtId="0" fontId="0" fillId="0" borderId="6" xfId="0" applyFont="1" applyBorder="1" applyAlignment="1">
      <alignment vertical="center"/>
    </xf>
    <xf numFmtId="0" fontId="0" fillId="0" borderId="1" xfId="0" applyBorder="1" applyAlignment="1">
      <alignment vertical="center"/>
    </xf>
    <xf numFmtId="0" fontId="9" fillId="0" borderId="1" xfId="0" applyFont="1" applyBorder="1"/>
    <xf numFmtId="44" fontId="48" fillId="0" borderId="1" xfId="2" applyFont="1" applyBorder="1" applyProtection="1">
      <protection locked="0"/>
    </xf>
    <xf numFmtId="44" fontId="48" fillId="0" borderId="1" xfId="2" applyFont="1" applyBorder="1" applyAlignment="1" applyProtection="1">
      <protection locked="0"/>
    </xf>
    <xf numFmtId="0" fontId="46" fillId="4" borderId="13" xfId="0" applyFont="1" applyFill="1" applyBorder="1"/>
    <xf numFmtId="3" fontId="6" fillId="4" borderId="1" xfId="0" applyNumberFormat="1" applyFont="1" applyFill="1" applyBorder="1"/>
    <xf numFmtId="3" fontId="6" fillId="4" borderId="14" xfId="0" applyNumberFormat="1" applyFont="1" applyFill="1" applyBorder="1"/>
    <xf numFmtId="0" fontId="25" fillId="9" borderId="3" xfId="0" applyFont="1" applyFill="1" applyBorder="1"/>
    <xf numFmtId="3" fontId="25" fillId="9" borderId="3" xfId="1" applyNumberFormat="1" applyFont="1" applyFill="1" applyBorder="1" applyAlignment="1" applyProtection="1"/>
    <xf numFmtId="0" fontId="44" fillId="4" borderId="1" xfId="0" applyFont="1" applyFill="1" applyBorder="1"/>
    <xf numFmtId="3" fontId="25" fillId="9" borderId="4" xfId="1" applyNumberFormat="1" applyFont="1" applyFill="1" applyBorder="1" applyAlignment="1" applyProtection="1"/>
    <xf numFmtId="0" fontId="0" fillId="0" borderId="6" xfId="0" applyFont="1" applyBorder="1" applyAlignment="1">
      <alignment horizontal="left" vertical="center" indent="7"/>
    </xf>
    <xf numFmtId="0" fontId="53" fillId="0" borderId="1" xfId="0" applyFont="1" applyBorder="1"/>
    <xf numFmtId="0" fontId="13" fillId="2" borderId="15" xfId="0" applyFont="1" applyFill="1" applyBorder="1" applyAlignment="1" applyProtection="1">
      <alignment horizontal="center" vertical="top" wrapText="1"/>
    </xf>
    <xf numFmtId="0" fontId="0" fillId="0" borderId="10" xfId="0" applyFont="1" applyBorder="1" applyAlignment="1">
      <alignment horizontal="left" vertical="center" indent="7"/>
    </xf>
    <xf numFmtId="0" fontId="0" fillId="0" borderId="11" xfId="0" applyFont="1" applyBorder="1" applyAlignment="1">
      <alignment horizontal="left" vertical="center" indent="7"/>
    </xf>
    <xf numFmtId="0" fontId="0" fillId="0" borderId="12" xfId="0" applyFont="1" applyBorder="1" applyAlignment="1">
      <alignment horizontal="left" vertical="center" indent="7"/>
    </xf>
    <xf numFmtId="0" fontId="27" fillId="0" borderId="8" xfId="0" applyFont="1" applyBorder="1"/>
    <xf numFmtId="0" fontId="0" fillId="0" borderId="22" xfId="0" applyBorder="1"/>
    <xf numFmtId="3" fontId="6" fillId="4" borderId="15" xfId="0" applyNumberFormat="1" applyFont="1" applyFill="1" applyBorder="1"/>
    <xf numFmtId="3" fontId="25" fillId="4" borderId="2" xfId="1" applyNumberFormat="1" applyFont="1" applyFill="1" applyBorder="1" applyAlignment="1" applyProtection="1"/>
    <xf numFmtId="0" fontId="9" fillId="11" borderId="4" xfId="0" applyFont="1" applyFill="1" applyBorder="1"/>
    <xf numFmtId="44" fontId="25" fillId="11" borderId="4" xfId="2" applyFont="1" applyFill="1" applyBorder="1"/>
    <xf numFmtId="3" fontId="25" fillId="9" borderId="0" xfId="1" applyNumberFormat="1" applyFont="1" applyFill="1" applyBorder="1" applyAlignment="1" applyProtection="1"/>
    <xf numFmtId="0" fontId="25" fillId="9" borderId="5" xfId="0" applyFont="1" applyFill="1" applyBorder="1"/>
    <xf numFmtId="3" fontId="25" fillId="9" borderId="6" xfId="1" applyNumberFormat="1" applyFont="1" applyFill="1" applyBorder="1" applyAlignment="1" applyProtection="1"/>
    <xf numFmtId="3" fontId="25" fillId="9" borderId="7" xfId="1" applyNumberFormat="1" applyFont="1" applyFill="1" applyBorder="1" applyAlignment="1" applyProtection="1"/>
    <xf numFmtId="0" fontId="25" fillId="9" borderId="8" xfId="0" applyFont="1" applyFill="1" applyBorder="1"/>
    <xf numFmtId="3" fontId="25" fillId="9" borderId="9" xfId="1" applyNumberFormat="1" applyFont="1" applyFill="1" applyBorder="1" applyAlignment="1" applyProtection="1"/>
    <xf numFmtId="0" fontId="25" fillId="9" borderId="10" xfId="0" applyFont="1" applyFill="1" applyBorder="1"/>
    <xf numFmtId="3" fontId="25" fillId="9" borderId="11" xfId="1" applyNumberFormat="1" applyFont="1" applyFill="1" applyBorder="1" applyAlignment="1" applyProtection="1"/>
    <xf numFmtId="3" fontId="25" fillId="9" borderId="12" xfId="1" applyNumberFormat="1" applyFont="1" applyFill="1" applyBorder="1" applyAlignment="1" applyProtection="1"/>
    <xf numFmtId="3" fontId="25" fillId="9" borderId="2" xfId="1" applyNumberFormat="1" applyFont="1" applyFill="1" applyBorder="1" applyAlignment="1" applyProtection="1"/>
    <xf numFmtId="3" fontId="25" fillId="4" borderId="1" xfId="1" applyNumberFormat="1" applyFont="1" applyFill="1" applyBorder="1" applyAlignment="1" applyProtection="1">
      <alignment wrapText="1"/>
    </xf>
    <xf numFmtId="0" fontId="45" fillId="0" borderId="1" xfId="0" applyFont="1" applyBorder="1"/>
    <xf numFmtId="44" fontId="45" fillId="0" borderId="1" xfId="2" applyFont="1" applyBorder="1" applyProtection="1">
      <protection locked="0"/>
    </xf>
    <xf numFmtId="44" fontId="45" fillId="0" borderId="1" xfId="2" applyFont="1" applyBorder="1" applyAlignment="1" applyProtection="1">
      <protection locked="0"/>
    </xf>
    <xf numFmtId="0" fontId="44" fillId="9" borderId="2" xfId="0" applyFont="1" applyFill="1" applyBorder="1"/>
    <xf numFmtId="3" fontId="5" fillId="9" borderId="2" xfId="0" applyNumberFormat="1" applyFont="1" applyFill="1" applyBorder="1"/>
    <xf numFmtId="3" fontId="25" fillId="9" borderId="8" xfId="1" applyNumberFormat="1" applyFont="1" applyFill="1" applyBorder="1" applyAlignment="1" applyProtection="1"/>
    <xf numFmtId="0" fontId="47" fillId="12" borderId="1" xfId="0" applyFont="1" applyFill="1" applyBorder="1"/>
    <xf numFmtId="44" fontId="45" fillId="12" borderId="1" xfId="2" applyFont="1" applyFill="1" applyBorder="1" applyProtection="1">
      <protection locked="0"/>
    </xf>
    <xf numFmtId="3" fontId="25" fillId="11" borderId="1" xfId="1" applyNumberFormat="1" applyFont="1" applyFill="1" applyBorder="1" applyAlignment="1" applyProtection="1"/>
    <xf numFmtId="44" fontId="9" fillId="11" borderId="1" xfId="2" applyFont="1" applyFill="1" applyBorder="1" applyAlignment="1" applyProtection="1"/>
    <xf numFmtId="0" fontId="0" fillId="10" borderId="0" xfId="0" applyFill="1"/>
    <xf numFmtId="44" fontId="9" fillId="9" borderId="0" xfId="2" applyFont="1" applyFill="1" applyBorder="1" applyAlignment="1" applyProtection="1"/>
    <xf numFmtId="0" fontId="9" fillId="9" borderId="0" xfId="0" applyFont="1" applyFill="1" applyBorder="1" applyAlignment="1">
      <alignment wrapText="1"/>
    </xf>
    <xf numFmtId="0" fontId="42" fillId="10" borderId="0" xfId="0" applyFont="1" applyFill="1" applyBorder="1"/>
    <xf numFmtId="0" fontId="5" fillId="0" borderId="1" xfId="0" applyFont="1" applyFill="1" applyBorder="1"/>
    <xf numFmtId="165" fontId="5" fillId="0" borderId="1" xfId="1" applyNumberFormat="1" applyFont="1" applyFill="1" applyBorder="1" applyAlignment="1" applyProtection="1"/>
    <xf numFmtId="9" fontId="5" fillId="0" borderId="1" xfId="1" applyNumberFormat="1" applyFont="1" applyFill="1" applyBorder="1" applyAlignment="1" applyProtection="1"/>
    <xf numFmtId="2" fontId="5" fillId="0" borderId="1" xfId="0" applyNumberFormat="1" applyFont="1" applyFill="1" applyBorder="1"/>
    <xf numFmtId="0" fontId="44" fillId="0" borderId="1" xfId="0" applyFont="1" applyFill="1" applyBorder="1"/>
    <xf numFmtId="3" fontId="5" fillId="0" borderId="1" xfId="0" applyNumberFormat="1" applyFont="1" applyFill="1" applyBorder="1"/>
    <xf numFmtId="9" fontId="5" fillId="0" borderId="1" xfId="3" applyFont="1" applyFill="1" applyBorder="1" applyAlignment="1" applyProtection="1"/>
    <xf numFmtId="0" fontId="9" fillId="13" borderId="1" xfId="0" applyFont="1" applyFill="1" applyBorder="1"/>
    <xf numFmtId="0" fontId="25" fillId="13" borderId="2" xfId="0" applyFont="1" applyFill="1" applyBorder="1" applyAlignment="1" applyProtection="1">
      <alignment horizontal="center" vertical="top" wrapText="1"/>
    </xf>
    <xf numFmtId="0" fontId="25" fillId="13" borderId="5" xfId="0" applyFont="1" applyFill="1" applyBorder="1" applyAlignment="1" applyProtection="1">
      <alignment horizontal="center" vertical="top" wrapText="1"/>
    </xf>
    <xf numFmtId="0" fontId="5" fillId="10" borderId="1" xfId="0" applyFont="1" applyFill="1" applyBorder="1"/>
    <xf numFmtId="3" fontId="5" fillId="10" borderId="1" xfId="1" applyNumberFormat="1" applyFont="1" applyFill="1" applyBorder="1" applyAlignment="1" applyProtection="1">
      <protection locked="0"/>
    </xf>
    <xf numFmtId="3" fontId="5" fillId="9" borderId="1" xfId="1" applyNumberFormat="1" applyFont="1" applyFill="1" applyBorder="1" applyAlignment="1" applyProtection="1"/>
    <xf numFmtId="0" fontId="5" fillId="0" borderId="1" xfId="0" applyFont="1" applyBorder="1"/>
    <xf numFmtId="3" fontId="5" fillId="0" borderId="1" xfId="1" applyNumberFormat="1" applyFont="1" applyBorder="1" applyAlignment="1" applyProtection="1">
      <protection locked="0"/>
    </xf>
    <xf numFmtId="3" fontId="5" fillId="0" borderId="1" xfId="1" applyNumberFormat="1" applyFont="1" applyFill="1" applyBorder="1" applyAlignment="1" applyProtection="1"/>
    <xf numFmtId="3" fontId="5" fillId="0" borderId="1" xfId="1" applyNumberFormat="1" applyFont="1" applyFill="1" applyBorder="1" applyAlignment="1" applyProtection="1">
      <protection locked="0"/>
    </xf>
    <xf numFmtId="0" fontId="5" fillId="0" borderId="1" xfId="0" applyFont="1" applyFill="1" applyBorder="1" applyProtection="1">
      <protection locked="0"/>
    </xf>
    <xf numFmtId="3" fontId="5" fillId="0" borderId="1" xfId="1" applyNumberFormat="1" applyFont="1" applyFill="1" applyBorder="1" applyAlignment="1" applyProtection="1">
      <alignment horizontal="center"/>
    </xf>
    <xf numFmtId="1" fontId="5" fillId="0" borderId="1" xfId="0" applyNumberFormat="1" applyFont="1" applyFill="1" applyBorder="1" applyProtection="1">
      <protection locked="0"/>
    </xf>
    <xf numFmtId="3" fontId="6" fillId="0" borderId="2" xfId="0" applyNumberFormat="1" applyFont="1" applyFill="1" applyBorder="1"/>
    <xf numFmtId="3" fontId="6" fillId="0" borderId="7" xfId="0" applyNumberFormat="1" applyFont="1" applyFill="1" applyBorder="1" applyAlignment="1">
      <alignment horizontal="center"/>
    </xf>
    <xf numFmtId="3" fontId="6" fillId="0" borderId="3" xfId="0" applyNumberFormat="1" applyFont="1" applyFill="1" applyBorder="1" applyProtection="1">
      <protection locked="0"/>
    </xf>
    <xf numFmtId="3" fontId="6" fillId="0" borderId="9" xfId="0" applyNumberFormat="1" applyFont="1" applyFill="1" applyBorder="1"/>
    <xf numFmtId="0" fontId="6" fillId="0" borderId="5" xfId="0" applyFont="1" applyFill="1" applyBorder="1" applyAlignment="1">
      <alignment wrapText="1"/>
    </xf>
    <xf numFmtId="3" fontId="6" fillId="0" borderId="6" xfId="0" applyNumberFormat="1" applyFont="1" applyFill="1" applyBorder="1"/>
    <xf numFmtId="3" fontId="6" fillId="0" borderId="7" xfId="0" applyNumberFormat="1" applyFont="1" applyFill="1" applyBorder="1"/>
    <xf numFmtId="0" fontId="6" fillId="0" borderId="8" xfId="0" applyFont="1" applyFill="1" applyBorder="1" applyAlignment="1">
      <alignment wrapText="1"/>
    </xf>
    <xf numFmtId="3" fontId="6" fillId="0" borderId="3" xfId="0" applyNumberFormat="1" applyFont="1" applyFill="1" applyBorder="1"/>
    <xf numFmtId="3" fontId="6" fillId="0" borderId="0" xfId="0" applyNumberFormat="1" applyFont="1" applyFill="1" applyBorder="1"/>
    <xf numFmtId="0" fontId="6" fillId="0" borderId="10" xfId="0" applyFont="1" applyFill="1" applyBorder="1"/>
    <xf numFmtId="3" fontId="6" fillId="0" borderId="4" xfId="0" applyNumberFormat="1" applyFont="1" applyFill="1" applyBorder="1"/>
    <xf numFmtId="3" fontId="6" fillId="0" borderId="11" xfId="0" applyNumberFormat="1" applyFont="1" applyFill="1" applyBorder="1"/>
    <xf numFmtId="3" fontId="6" fillId="0" borderId="12" xfId="0" applyNumberFormat="1" applyFont="1" applyFill="1" applyBorder="1"/>
    <xf numFmtId="0" fontId="6" fillId="0" borderId="0" xfId="0" applyFont="1" applyFill="1" applyBorder="1"/>
    <xf numFmtId="3" fontId="6" fillId="0" borderId="0" xfId="0" applyNumberFormat="1" applyFont="1" applyFill="1" applyBorder="1" applyProtection="1">
      <protection locked="0"/>
    </xf>
    <xf numFmtId="0" fontId="59" fillId="0" borderId="1" xfId="0" applyFont="1" applyBorder="1" applyAlignment="1">
      <alignment vertical="center"/>
    </xf>
    <xf numFmtId="0" fontId="9" fillId="0" borderId="0" xfId="0" applyFont="1" applyAlignment="1">
      <alignment vertical="center"/>
    </xf>
    <xf numFmtId="0" fontId="0" fillId="0" borderId="0" xfId="0" applyFill="1"/>
    <xf numFmtId="0" fontId="15" fillId="0" borderId="1" xfId="1" applyFont="1" applyFill="1" applyBorder="1" applyAlignment="1">
      <alignment horizontal="center" vertical="center" wrapText="1"/>
    </xf>
    <xf numFmtId="0" fontId="15" fillId="0" borderId="1" xfId="1" applyFont="1" applyFill="1" applyBorder="1" applyAlignment="1">
      <alignment horizontal="center" vertical="top" wrapText="1"/>
    </xf>
    <xf numFmtId="0" fontId="16" fillId="0" borderId="16" xfId="1" applyFont="1" applyFill="1" applyBorder="1" applyAlignment="1">
      <alignment horizontal="center" vertical="center" wrapText="1"/>
    </xf>
    <xf numFmtId="167" fontId="16" fillId="0" borderId="16" xfId="1" applyNumberFormat="1" applyFont="1" applyFill="1" applyBorder="1" applyAlignment="1">
      <alignment horizontal="center" vertical="top" wrapText="1"/>
    </xf>
    <xf numFmtId="167" fontId="16" fillId="0" borderId="16" xfId="1" applyNumberFormat="1" applyFont="1" applyFill="1" applyBorder="1" applyAlignment="1" applyProtection="1">
      <alignment horizontal="center" vertical="top" wrapText="1"/>
    </xf>
    <xf numFmtId="0" fontId="16" fillId="0" borderId="17" xfId="1" applyFont="1" applyFill="1" applyBorder="1" applyAlignment="1">
      <alignment horizontal="center" vertical="center" wrapText="1"/>
    </xf>
    <xf numFmtId="167" fontId="16" fillId="0" borderId="17" xfId="1" applyNumberFormat="1" applyFont="1" applyFill="1" applyBorder="1" applyAlignment="1">
      <alignment horizontal="center" vertical="top" wrapText="1"/>
    </xf>
    <xf numFmtId="167" fontId="16" fillId="0" borderId="17" xfId="1" applyNumberFormat="1" applyFont="1" applyFill="1" applyBorder="1" applyAlignment="1" applyProtection="1">
      <alignment horizontal="center" vertical="top" wrapText="1"/>
    </xf>
    <xf numFmtId="0" fontId="16" fillId="0" borderId="18" xfId="1" applyFont="1" applyFill="1" applyBorder="1" applyAlignment="1">
      <alignment horizontal="center" vertical="center" wrapText="1"/>
    </xf>
    <xf numFmtId="167" fontId="16" fillId="0" borderId="18" xfId="1" applyNumberFormat="1" applyFont="1" applyFill="1" applyBorder="1" applyAlignment="1">
      <alignment horizontal="center" vertical="top" wrapText="1"/>
    </xf>
    <xf numFmtId="167" fontId="16" fillId="0" borderId="18" xfId="1" applyNumberFormat="1" applyFont="1" applyFill="1" applyBorder="1" applyAlignment="1" applyProtection="1">
      <alignment horizontal="center" vertical="top" wrapText="1"/>
    </xf>
    <xf numFmtId="0" fontId="0" fillId="0" borderId="0" xfId="0" applyFont="1" applyFill="1" applyBorder="1" applyAlignment="1">
      <alignment vertical="center"/>
    </xf>
    <xf numFmtId="0" fontId="38" fillId="0" borderId="0" xfId="0" applyFont="1" applyFill="1" applyProtection="1"/>
    <xf numFmtId="0" fontId="38" fillId="0" borderId="0" xfId="0" applyFont="1" applyFill="1"/>
    <xf numFmtId="0" fontId="12" fillId="0" borderId="0" xfId="0" applyFont="1" applyBorder="1" applyAlignment="1">
      <alignment vertical="center"/>
    </xf>
    <xf numFmtId="0" fontId="12" fillId="0" borderId="9" xfId="0" applyFont="1" applyBorder="1" applyAlignment="1">
      <alignment vertical="center"/>
    </xf>
    <xf numFmtId="3" fontId="49" fillId="9" borderId="3" xfId="1" applyNumberFormat="1" applyFont="1" applyFill="1" applyBorder="1" applyAlignment="1" applyProtection="1">
      <alignment wrapText="1"/>
    </xf>
    <xf numFmtId="3" fontId="49" fillId="0" borderId="3" xfId="0" applyNumberFormat="1" applyFont="1" applyFill="1" applyBorder="1" applyAlignment="1" applyProtection="1">
      <alignment wrapText="1"/>
      <protection locked="0"/>
    </xf>
    <xf numFmtId="3" fontId="49" fillId="5" borderId="1" xfId="1" applyNumberFormat="1" applyFont="1" applyFill="1" applyBorder="1" applyAlignment="1" applyProtection="1">
      <alignment horizontal="right" wrapText="1"/>
      <protection locked="0"/>
    </xf>
    <xf numFmtId="0" fontId="49" fillId="0" borderId="15" xfId="0" applyFont="1" applyBorder="1" applyAlignment="1" applyProtection="1">
      <alignment horizontal="center" vertical="top" wrapText="1"/>
    </xf>
    <xf numFmtId="0" fontId="49" fillId="0" borderId="17" xfId="1" applyFont="1" applyFill="1" applyBorder="1" applyAlignment="1">
      <alignment horizontal="center" vertical="center" wrapText="1"/>
    </xf>
    <xf numFmtId="0" fontId="0" fillId="0" borderId="23" xfId="0" applyBorder="1"/>
    <xf numFmtId="0" fontId="6" fillId="0" borderId="23" xfId="0" applyFont="1" applyBorder="1"/>
    <xf numFmtId="0" fontId="63" fillId="0" borderId="1" xfId="0" applyFont="1" applyBorder="1" applyAlignment="1">
      <alignment wrapText="1"/>
    </xf>
    <xf numFmtId="0" fontId="65" fillId="15" borderId="23" xfId="0" applyFont="1" applyFill="1" applyBorder="1" applyAlignment="1">
      <alignment horizontal="center" vertical="center" wrapText="1"/>
    </xf>
    <xf numFmtId="0" fontId="65" fillId="15" borderId="23" xfId="0" applyFont="1" applyFill="1" applyBorder="1" applyAlignment="1">
      <alignment vertical="center"/>
    </xf>
    <xf numFmtId="0" fontId="0" fillId="0" borderId="23" xfId="0" applyBorder="1" applyProtection="1">
      <protection locked="0"/>
    </xf>
    <xf numFmtId="0" fontId="68" fillId="0" borderId="1" xfId="0" applyFont="1" applyBorder="1" applyAlignment="1">
      <alignment horizontal="center" vertical="center" wrapText="1"/>
    </xf>
    <xf numFmtId="0" fontId="68" fillId="0" borderId="1" xfId="0" applyFont="1" applyBorder="1" applyAlignment="1">
      <alignment vertical="center" wrapText="1"/>
    </xf>
    <xf numFmtId="164" fontId="68" fillId="0" borderId="1" xfId="1" applyNumberFormat="1" applyFont="1" applyFill="1" applyBorder="1" applyAlignment="1" applyProtection="1">
      <alignment horizontal="center" vertical="center"/>
    </xf>
    <xf numFmtId="0" fontId="68" fillId="0" borderId="1" xfId="0" applyFont="1" applyFill="1" applyBorder="1" applyAlignment="1">
      <alignment horizontal="center" vertical="center" wrapText="1"/>
    </xf>
    <xf numFmtId="0" fontId="68" fillId="0" borderId="0" xfId="0" applyFont="1"/>
    <xf numFmtId="0" fontId="69" fillId="0" borderId="1" xfId="0" applyFont="1" applyFill="1" applyBorder="1" applyAlignment="1">
      <alignment horizontal="center" vertical="center"/>
    </xf>
    <xf numFmtId="0" fontId="69" fillId="0" borderId="1" xfId="0" applyFont="1" applyFill="1" applyBorder="1" applyAlignment="1">
      <alignment horizontal="center" vertical="center" wrapText="1"/>
    </xf>
    <xf numFmtId="166" fontId="68" fillId="0" borderId="1" xfId="0" applyNumberFormat="1" applyFont="1" applyFill="1" applyBorder="1" applyAlignment="1">
      <alignment horizontal="center" vertical="center"/>
    </xf>
    <xf numFmtId="0" fontId="68" fillId="0" borderId="1" xfId="0" applyFont="1" applyBorder="1" applyAlignment="1">
      <alignment vertical="center"/>
    </xf>
    <xf numFmtId="0" fontId="68" fillId="0" borderId="0" xfId="0" applyFont="1" applyAlignment="1">
      <alignment vertical="center"/>
    </xf>
    <xf numFmtId="0" fontId="68" fillId="0" borderId="1" xfId="0" applyFont="1" applyBorder="1" applyAlignment="1">
      <alignment horizontal="center" vertical="center"/>
    </xf>
    <xf numFmtId="0" fontId="68" fillId="0" borderId="1" xfId="0" applyFont="1" applyBorder="1" applyAlignment="1">
      <alignment horizontal="center"/>
    </xf>
    <xf numFmtId="0" fontId="68" fillId="0" borderId="23" xfId="0" applyFont="1" applyBorder="1"/>
    <xf numFmtId="0" fontId="68" fillId="0" borderId="0" xfId="0" applyFont="1" applyAlignment="1">
      <alignment horizontal="center"/>
    </xf>
    <xf numFmtId="0" fontId="68" fillId="0" borderId="1" xfId="0" applyFont="1" applyFill="1" applyBorder="1" applyAlignment="1">
      <alignment vertical="center" wrapText="1"/>
    </xf>
    <xf numFmtId="0" fontId="68" fillId="0" borderId="1" xfId="0" applyFont="1" applyFill="1" applyBorder="1" applyAlignment="1">
      <alignment vertical="center"/>
    </xf>
    <xf numFmtId="0" fontId="69" fillId="0" borderId="1" xfId="0" applyFont="1" applyFill="1" applyBorder="1" applyAlignment="1">
      <alignment vertical="center" wrapText="1"/>
    </xf>
    <xf numFmtId="0" fontId="68" fillId="0" borderId="0" xfId="0" applyFont="1" applyAlignment="1">
      <alignment horizontal="justify" vertical="center"/>
    </xf>
    <xf numFmtId="0" fontId="74" fillId="0" borderId="1" xfId="0" applyFont="1" applyBorder="1" applyAlignment="1">
      <alignment horizontal="center" vertical="center" wrapText="1"/>
    </xf>
    <xf numFmtId="0" fontId="68" fillId="3" borderId="7" xfId="0" applyFont="1" applyFill="1" applyBorder="1" applyAlignment="1">
      <alignment horizontal="center" vertical="center" wrapText="1"/>
    </xf>
    <xf numFmtId="0" fontId="75" fillId="3" borderId="2" xfId="0" applyFont="1" applyFill="1" applyBorder="1" applyAlignment="1">
      <alignment horizontal="center" vertical="center" wrapText="1"/>
    </xf>
    <xf numFmtId="0" fontId="68" fillId="3" borderId="2" xfId="0" applyFont="1" applyFill="1" applyBorder="1" applyAlignment="1">
      <alignment horizontal="center" vertical="center" wrapText="1"/>
    </xf>
    <xf numFmtId="0" fontId="74" fillId="3" borderId="2" xfId="0" applyFont="1" applyFill="1" applyBorder="1" applyAlignment="1">
      <alignment horizontal="center" vertical="center" wrapText="1"/>
    </xf>
    <xf numFmtId="0" fontId="72" fillId="0" borderId="2" xfId="0" applyFont="1" applyBorder="1" applyAlignment="1">
      <alignment horizontal="center" vertical="center" wrapText="1"/>
    </xf>
    <xf numFmtId="0" fontId="68" fillId="0" borderId="1" xfId="0" applyFont="1" applyBorder="1" applyAlignment="1">
      <alignment horizontal="center" wrapText="1"/>
    </xf>
    <xf numFmtId="0" fontId="74" fillId="0" borderId="1" xfId="0" applyFont="1" applyBorder="1" applyAlignment="1">
      <alignment horizontal="center" vertical="center"/>
    </xf>
    <xf numFmtId="0" fontId="69" fillId="2" borderId="1" xfId="0" applyFont="1" applyFill="1" applyBorder="1" applyAlignment="1">
      <alignment vertical="center" wrapText="1"/>
    </xf>
    <xf numFmtId="0" fontId="68" fillId="2" borderId="1" xfId="0" applyFont="1" applyFill="1" applyBorder="1" applyAlignment="1">
      <alignment vertical="center"/>
    </xf>
    <xf numFmtId="0" fontId="68" fillId="0" borderId="1" xfId="0" applyFont="1" applyBorder="1" applyAlignment="1">
      <alignment horizontal="left" vertical="center" wrapText="1"/>
    </xf>
    <xf numFmtId="0" fontId="69" fillId="2" borderId="1" xfId="0" applyFont="1" applyFill="1" applyBorder="1" applyAlignment="1">
      <alignment horizontal="left" vertical="center" wrapText="1"/>
    </xf>
    <xf numFmtId="0" fontId="68" fillId="2" borderId="1" xfId="0" applyFont="1" applyFill="1" applyBorder="1" applyAlignment="1">
      <alignment horizontal="center" vertical="center" wrapText="1"/>
    </xf>
    <xf numFmtId="0" fontId="68" fillId="2" borderId="1" xfId="0" applyFont="1" applyFill="1" applyBorder="1" applyAlignment="1">
      <alignment horizontal="left" vertical="center" wrapText="1"/>
    </xf>
    <xf numFmtId="0" fontId="68" fillId="2" borderId="1" xfId="0" applyFont="1" applyFill="1" applyBorder="1" applyAlignment="1">
      <alignment vertical="center" wrapText="1"/>
    </xf>
    <xf numFmtId="0" fontId="68" fillId="2" borderId="1" xfId="0" applyFont="1" applyFill="1" applyBorder="1" applyAlignment="1">
      <alignment horizontal="left" vertical="center"/>
    </xf>
    <xf numFmtId="0" fontId="68" fillId="8" borderId="0" xfId="0" applyFont="1" applyFill="1" applyAlignment="1">
      <alignment vertical="center"/>
    </xf>
    <xf numFmtId="0" fontId="69" fillId="0" borderId="0" xfId="0" applyFont="1" applyAlignment="1">
      <alignment vertical="center"/>
    </xf>
    <xf numFmtId="0" fontId="67" fillId="0" borderId="0" xfId="0" applyFont="1" applyAlignment="1">
      <alignment vertical="center"/>
    </xf>
    <xf numFmtId="0" fontId="2" fillId="0" borderId="0" xfId="0" applyFont="1" applyAlignment="1" applyProtection="1">
      <alignment horizontal="left" vertical="center"/>
    </xf>
    <xf numFmtId="0" fontId="11" fillId="0" borderId="24" xfId="0" applyFont="1" applyFill="1" applyBorder="1"/>
    <xf numFmtId="0" fontId="8" fillId="0" borderId="26" xfId="0" applyFont="1" applyBorder="1" applyProtection="1">
      <protection locked="0"/>
    </xf>
    <xf numFmtId="0" fontId="74" fillId="0" borderId="23" xfId="0" applyFont="1" applyBorder="1" applyAlignment="1">
      <alignment horizontal="center" vertical="center" wrapText="1"/>
    </xf>
    <xf numFmtId="0" fontId="72" fillId="0" borderId="23" xfId="0" applyFont="1" applyBorder="1" applyAlignment="1">
      <alignment horizontal="center" vertical="center" wrapText="1"/>
    </xf>
    <xf numFmtId="0" fontId="69" fillId="14" borderId="23" xfId="0" applyFont="1" applyFill="1" applyBorder="1" applyAlignment="1">
      <alignment horizontal="center"/>
    </xf>
    <xf numFmtId="0" fontId="79" fillId="0" borderId="0" xfId="0" applyFont="1" applyAlignment="1">
      <alignment horizontal="left"/>
    </xf>
    <xf numFmtId="0" fontId="68" fillId="0" borderId="0" xfId="0" applyFont="1" applyBorder="1"/>
    <xf numFmtId="170" fontId="58" fillId="0" borderId="4" xfId="0" applyNumberFormat="1" applyFont="1" applyBorder="1" applyAlignment="1">
      <alignment vertical="center"/>
    </xf>
    <xf numFmtId="0" fontId="81" fillId="17" borderId="3" xfId="0" applyFont="1" applyFill="1" applyBorder="1" applyAlignment="1">
      <alignment horizontal="center" vertical="center" wrapText="1"/>
    </xf>
    <xf numFmtId="0" fontId="81" fillId="0" borderId="23" xfId="0" applyFont="1" applyFill="1" applyBorder="1" applyAlignment="1">
      <alignment horizontal="center" vertical="center" wrapText="1"/>
    </xf>
    <xf numFmtId="9" fontId="58" fillId="0" borderId="23" xfId="3" applyFont="1" applyBorder="1" applyAlignment="1">
      <alignment vertical="center"/>
    </xf>
    <xf numFmtId="14" fontId="46" fillId="18" borderId="23" xfId="4" applyNumberFormat="1" applyFont="1" applyFill="1" applyBorder="1" applyAlignment="1">
      <alignment horizontal="center" vertical="center" wrapText="1"/>
    </xf>
    <xf numFmtId="0" fontId="46" fillId="18" borderId="23" xfId="4" applyFont="1" applyFill="1" applyBorder="1" applyAlignment="1">
      <alignment horizontal="center" vertical="center" wrapText="1"/>
    </xf>
    <xf numFmtId="0" fontId="58" fillId="0" borderId="27" xfId="0" applyFont="1" applyFill="1" applyBorder="1" applyAlignment="1">
      <alignment vertical="center"/>
    </xf>
    <xf numFmtId="0" fontId="58" fillId="0" borderId="23" xfId="0" applyFont="1" applyFill="1" applyBorder="1" applyAlignment="1">
      <alignment vertical="center"/>
    </xf>
    <xf numFmtId="0" fontId="58" fillId="0" borderId="28" xfId="0" applyFont="1" applyFill="1" applyBorder="1" applyAlignment="1">
      <alignment vertical="center"/>
    </xf>
    <xf numFmtId="0" fontId="58" fillId="0" borderId="2" xfId="0" applyFont="1" applyFill="1" applyBorder="1" applyAlignment="1">
      <alignment vertical="center"/>
    </xf>
    <xf numFmtId="0" fontId="47" fillId="20" borderId="32" xfId="0" applyFont="1" applyFill="1" applyBorder="1" applyAlignment="1">
      <alignment vertical="center"/>
    </xf>
    <xf numFmtId="14" fontId="46" fillId="18" borderId="27" xfId="4" applyNumberFormat="1" applyFont="1" applyFill="1" applyBorder="1" applyAlignment="1">
      <alignment horizontal="center" vertical="center" wrapText="1"/>
    </xf>
    <xf numFmtId="164" fontId="44" fillId="13" borderId="24" xfId="1" applyNumberFormat="1" applyFont="1" applyFill="1" applyBorder="1" applyAlignment="1" applyProtection="1">
      <alignment horizontal="center" vertical="center"/>
    </xf>
    <xf numFmtId="0" fontId="58" fillId="0" borderId="4" xfId="0" applyFont="1" applyFill="1" applyBorder="1" applyAlignment="1">
      <alignment vertical="center"/>
    </xf>
    <xf numFmtId="170" fontId="58" fillId="0" borderId="23" xfId="0" applyNumberFormat="1" applyFont="1" applyFill="1" applyBorder="1" applyAlignment="1">
      <alignment vertical="center"/>
    </xf>
    <xf numFmtId="0" fontId="46" fillId="17" borderId="24" xfId="0" applyFont="1" applyFill="1" applyBorder="1" applyAlignment="1">
      <alignment horizontal="center" vertical="center" wrapText="1"/>
    </xf>
    <xf numFmtId="0" fontId="88" fillId="0" borderId="4" xfId="0" applyFont="1" applyFill="1" applyBorder="1" applyAlignment="1">
      <alignment vertical="center"/>
    </xf>
    <xf numFmtId="0" fontId="0" fillId="0" borderId="0" xfId="0" applyAlignment="1">
      <alignment vertical="center"/>
    </xf>
    <xf numFmtId="0" fontId="88" fillId="0" borderId="23" xfId="0" applyFont="1" applyBorder="1" applyAlignment="1">
      <alignment vertical="center"/>
    </xf>
    <xf numFmtId="0" fontId="88" fillId="0" borderId="4" xfId="0" applyFont="1" applyBorder="1" applyAlignment="1">
      <alignment vertical="center"/>
    </xf>
    <xf numFmtId="0" fontId="88" fillId="0" borderId="23" xfId="0" applyFont="1" applyBorder="1" applyAlignment="1">
      <alignment horizontal="right" vertical="center"/>
    </xf>
    <xf numFmtId="0" fontId="81" fillId="17" borderId="23" xfId="0" applyFont="1" applyFill="1" applyBorder="1" applyAlignment="1">
      <alignment horizontal="center" vertical="center" wrapText="1"/>
    </xf>
    <xf numFmtId="0" fontId="46" fillId="17" borderId="23" xfId="0" applyFont="1" applyFill="1" applyBorder="1" applyAlignment="1">
      <alignment horizontal="center" vertical="center" wrapText="1"/>
    </xf>
    <xf numFmtId="6" fontId="88" fillId="0" borderId="26" xfId="11" applyNumberFormat="1" applyFont="1" applyBorder="1" applyAlignment="1">
      <alignment horizontal="right" vertical="center" wrapText="1"/>
    </xf>
    <xf numFmtId="164" fontId="46" fillId="23" borderId="23" xfId="1" applyNumberFormat="1" applyFont="1" applyFill="1" applyBorder="1" applyAlignment="1" applyProtection="1">
      <alignment horizontal="right" vertical="center" wrapText="1"/>
    </xf>
    <xf numFmtId="9" fontId="91" fillId="19" borderId="23" xfId="0" applyNumberFormat="1" applyFont="1" applyFill="1" applyBorder="1" applyAlignment="1">
      <alignment horizontal="center" vertical="center"/>
    </xf>
    <xf numFmtId="0" fontId="88" fillId="0" borderId="0" xfId="0" applyFont="1" applyAlignment="1">
      <alignment horizontal="center" vertical="center"/>
    </xf>
    <xf numFmtId="0" fontId="88" fillId="0" borderId="0" xfId="0" applyFont="1" applyAlignment="1">
      <alignment vertical="center"/>
    </xf>
    <xf numFmtId="6" fontId="88" fillId="0" borderId="24" xfId="11" applyNumberFormat="1" applyFont="1" applyBorder="1" applyAlignment="1">
      <alignment horizontal="right" vertical="center" wrapText="1"/>
    </xf>
    <xf numFmtId="0" fontId="81" fillId="17" borderId="2" xfId="0" applyFont="1" applyFill="1" applyBorder="1" applyAlignment="1">
      <alignment horizontal="center" vertical="center" wrapText="1"/>
    </xf>
    <xf numFmtId="164" fontId="46" fillId="23" borderId="4" xfId="1" applyNumberFormat="1" applyFont="1" applyFill="1" applyBorder="1" applyAlignment="1" applyProtection="1">
      <alignment horizontal="right" vertical="center" wrapText="1"/>
    </xf>
    <xf numFmtId="170" fontId="88" fillId="0" borderId="23" xfId="0" applyNumberFormat="1" applyFont="1" applyBorder="1" applyAlignment="1">
      <alignment vertical="center" wrapText="1"/>
    </xf>
    <xf numFmtId="170" fontId="88" fillId="0" borderId="23" xfId="0" applyNumberFormat="1" applyFont="1" applyBorder="1" applyAlignment="1">
      <alignment vertical="center"/>
    </xf>
    <xf numFmtId="0" fontId="88" fillId="0" borderId="23" xfId="0" applyFont="1" applyFill="1" applyBorder="1" applyAlignment="1">
      <alignment vertical="center"/>
    </xf>
    <xf numFmtId="0" fontId="89" fillId="0" borderId="23" xfId="0" applyFont="1" applyBorder="1" applyAlignment="1">
      <alignment horizontal="center" vertical="center" wrapText="1"/>
    </xf>
    <xf numFmtId="0" fontId="89" fillId="21" borderId="23" xfId="0" applyFont="1" applyFill="1" applyBorder="1" applyAlignment="1">
      <alignment vertical="center"/>
    </xf>
    <xf numFmtId="14" fontId="89" fillId="10" borderId="36" xfId="9" applyNumberFormat="1" applyFont="1" applyFill="1" applyBorder="1" applyAlignment="1" applyProtection="1">
      <alignment vertical="center" wrapText="1"/>
    </xf>
    <xf numFmtId="1" fontId="89" fillId="10" borderId="36" xfId="8" applyNumberFormat="1" applyFont="1" applyFill="1" applyBorder="1" applyAlignment="1">
      <alignment vertical="center"/>
    </xf>
    <xf numFmtId="170" fontId="51" fillId="10" borderId="36" xfId="9" applyNumberFormat="1" applyFont="1" applyFill="1" applyBorder="1" applyAlignment="1" applyProtection="1">
      <alignment vertical="center" wrapText="1"/>
    </xf>
    <xf numFmtId="170" fontId="51" fillId="10" borderId="44" xfId="9" applyNumberFormat="1" applyFont="1" applyFill="1" applyBorder="1" applyAlignment="1" applyProtection="1">
      <alignment vertical="center" wrapText="1"/>
    </xf>
    <xf numFmtId="170" fontId="89" fillId="10" borderId="36" xfId="9" applyNumberFormat="1" applyFont="1" applyFill="1" applyBorder="1" applyAlignment="1" applyProtection="1">
      <alignment vertical="center" wrapText="1"/>
    </xf>
    <xf numFmtId="0" fontId="51" fillId="17" borderId="0" xfId="0" applyFont="1" applyFill="1" applyAlignment="1">
      <alignment vertical="center"/>
    </xf>
    <xf numFmtId="4" fontId="51" fillId="22" borderId="0" xfId="8" applyNumberFormat="1" applyFont="1" applyFill="1" applyAlignment="1">
      <alignment horizontal="left" vertical="center"/>
    </xf>
    <xf numFmtId="171" fontId="89" fillId="22" borderId="0" xfId="9" applyFont="1" applyFill="1" applyBorder="1" applyAlignment="1" applyProtection="1">
      <alignment vertical="center"/>
    </xf>
    <xf numFmtId="0" fontId="89" fillId="21" borderId="23" xfId="0" applyFont="1" applyFill="1" applyBorder="1" applyAlignment="1">
      <alignment horizontal="center" vertical="center" wrapText="1"/>
    </xf>
    <xf numFmtId="0" fontId="89" fillId="21" borderId="2" xfId="0" applyFont="1" applyFill="1" applyBorder="1" applyAlignment="1">
      <alignment vertical="center"/>
    </xf>
    <xf numFmtId="0" fontId="51" fillId="17" borderId="4" xfId="0" applyFont="1" applyFill="1" applyBorder="1" applyAlignment="1">
      <alignment horizontal="center" vertical="center" wrapText="1"/>
    </xf>
    <xf numFmtId="0" fontId="51" fillId="17" borderId="4" xfId="0" applyFont="1" applyFill="1" applyBorder="1" applyAlignment="1">
      <alignment horizontal="center" vertical="center"/>
    </xf>
    <xf numFmtId="0" fontId="51" fillId="0" borderId="24" xfId="0" applyFont="1" applyBorder="1" applyAlignment="1">
      <alignment horizontal="left" vertical="center"/>
    </xf>
    <xf numFmtId="174" fontId="65" fillId="0" borderId="23" xfId="0" applyNumberFormat="1" applyFont="1" applyBorder="1" applyAlignment="1">
      <alignment horizontal="center" vertical="center" wrapText="1"/>
    </xf>
    <xf numFmtId="174" fontId="89" fillId="0" borderId="23" xfId="0" applyNumberFormat="1" applyFont="1" applyBorder="1" applyAlignment="1">
      <alignment horizontal="center" vertical="center"/>
    </xf>
    <xf numFmtId="174" fontId="89" fillId="0" borderId="24" xfId="0" applyNumberFormat="1" applyFont="1" applyBorder="1" applyAlignment="1">
      <alignment horizontal="center" vertical="center"/>
    </xf>
    <xf numFmtId="9" fontId="67" fillId="0" borderId="4" xfId="0" applyNumberFormat="1" applyFont="1" applyBorder="1" applyAlignment="1">
      <alignment horizontal="right" vertical="center"/>
    </xf>
    <xf numFmtId="0" fontId="67" fillId="0" borderId="10" xfId="0" applyFont="1" applyBorder="1" applyAlignment="1">
      <alignment horizontal="center" vertical="center"/>
    </xf>
    <xf numFmtId="0" fontId="67" fillId="0" borderId="4" xfId="0" applyFont="1" applyBorder="1" applyAlignment="1">
      <alignment horizontal="justify" vertical="center" wrapText="1"/>
    </xf>
    <xf numFmtId="0" fontId="67" fillId="0" borderId="11" xfId="0" applyFont="1" applyBorder="1" applyAlignment="1">
      <alignment horizontal="justify" vertical="center"/>
    </xf>
    <xf numFmtId="0" fontId="67" fillId="0" borderId="4" xfId="0" applyFont="1" applyBorder="1" applyAlignment="1">
      <alignment horizontal="justify" vertical="center"/>
    </xf>
    <xf numFmtId="0" fontId="67" fillId="0" borderId="12" xfId="0" applyFont="1" applyBorder="1" applyAlignment="1">
      <alignment horizontal="center" vertical="center" wrapText="1"/>
    </xf>
    <xf numFmtId="174" fontId="65" fillId="0" borderId="4" xfId="11" applyNumberFormat="1" applyFont="1" applyBorder="1" applyAlignment="1">
      <alignment vertical="center" wrapText="1"/>
    </xf>
    <xf numFmtId="174" fontId="65" fillId="0" borderId="11" xfId="11" applyNumberFormat="1" applyFont="1" applyBorder="1" applyAlignment="1">
      <alignment vertical="center"/>
    </xf>
    <xf numFmtId="0" fontId="65" fillId="0" borderId="24" xfId="0" applyFont="1" applyBorder="1" applyAlignment="1">
      <alignment horizontal="justify" vertical="center"/>
    </xf>
    <xf numFmtId="174" fontId="65" fillId="0" borderId="25" xfId="11" applyNumberFormat="1" applyFont="1" applyBorder="1" applyAlignment="1">
      <alignment vertical="center"/>
    </xf>
    <xf numFmtId="0" fontId="67" fillId="0" borderId="10" xfId="0" applyFont="1" applyBorder="1" applyAlignment="1">
      <alignment horizontal="justify" vertical="center"/>
    </xf>
    <xf numFmtId="44" fontId="67" fillId="0" borderId="26" xfId="11" applyNumberFormat="1" applyFont="1" applyBorder="1" applyAlignment="1">
      <alignment horizontal="right" vertical="center" wrapText="1"/>
    </xf>
    <xf numFmtId="174" fontId="65" fillId="0" borderId="11" xfId="11" applyNumberFormat="1" applyFont="1" applyBorder="1" applyAlignment="1">
      <alignment vertical="center" wrapText="1"/>
    </xf>
    <xf numFmtId="0" fontId="67" fillId="25" borderId="23" xfId="0" applyFont="1" applyFill="1" applyBorder="1" applyAlignment="1">
      <alignment horizontal="left" vertical="center" wrapText="1"/>
    </xf>
    <xf numFmtId="0" fontId="65" fillId="0" borderId="23" xfId="0" applyFont="1" applyBorder="1" applyAlignment="1">
      <alignment horizontal="left" vertical="center" wrapText="1"/>
    </xf>
    <xf numFmtId="0" fontId="67" fillId="26" borderId="23" xfId="0" applyFont="1" applyFill="1" applyBorder="1" applyAlignment="1">
      <alignment horizontal="left" vertical="center" wrapText="1"/>
    </xf>
    <xf numFmtId="0" fontId="67" fillId="0" borderId="23" xfId="0" applyFont="1" applyBorder="1" applyAlignment="1">
      <alignment horizontal="left" vertical="center" wrapText="1"/>
    </xf>
    <xf numFmtId="0" fontId="65" fillId="24" borderId="23" xfId="0" applyFont="1" applyFill="1" applyBorder="1" applyAlignment="1">
      <alignment horizontal="justify" vertical="center" wrapText="1"/>
    </xf>
    <xf numFmtId="172" fontId="65" fillId="24" borderId="23" xfId="0" applyNumberFormat="1" applyFont="1" applyFill="1" applyBorder="1" applyAlignment="1">
      <alignment horizontal="right" vertical="center" wrapText="1"/>
    </xf>
    <xf numFmtId="176" fontId="65" fillId="24" borderId="23" xfId="0" applyNumberFormat="1" applyFont="1" applyFill="1" applyBorder="1" applyAlignment="1">
      <alignment horizontal="right" vertical="center" wrapText="1"/>
    </xf>
    <xf numFmtId="0" fontId="58" fillId="0" borderId="0" xfId="0" applyFont="1" applyAlignment="1">
      <alignment vertical="center"/>
    </xf>
    <xf numFmtId="177" fontId="47" fillId="10" borderId="0" xfId="1" applyNumberFormat="1" applyFont="1" applyFill="1" applyBorder="1" applyAlignment="1" applyProtection="1">
      <alignment horizontal="right" vertical="center" wrapText="1"/>
    </xf>
    <xf numFmtId="170" fontId="47" fillId="13" borderId="23" xfId="1" applyNumberFormat="1" applyFont="1" applyFill="1" applyBorder="1" applyAlignment="1" applyProtection="1">
      <alignment horizontal="right" vertical="center" wrapText="1"/>
    </xf>
    <xf numFmtId="170" fontId="47" fillId="13" borderId="4" xfId="1" applyNumberFormat="1" applyFont="1" applyFill="1" applyBorder="1" applyAlignment="1" applyProtection="1">
      <alignment horizontal="right" vertical="center" wrapText="1"/>
    </xf>
    <xf numFmtId="174" fontId="67" fillId="0" borderId="23" xfId="11" applyNumberFormat="1" applyFont="1" applyBorder="1" applyAlignment="1">
      <alignment horizontal="right" vertical="center" wrapText="1"/>
    </xf>
    <xf numFmtId="170" fontId="47" fillId="13" borderId="4" xfId="1" applyNumberFormat="1" applyFont="1" applyFill="1" applyBorder="1" applyAlignment="1" applyProtection="1">
      <alignment horizontal="center" vertical="center"/>
    </xf>
    <xf numFmtId="170" fontId="44" fillId="2" borderId="23" xfId="1" applyNumberFormat="1" applyFont="1" applyFill="1" applyBorder="1" applyAlignment="1" applyProtection="1">
      <alignment horizontal="center" vertical="center" wrapText="1"/>
    </xf>
    <xf numFmtId="170" fontId="44" fillId="2" borderId="2" xfId="1" applyNumberFormat="1" applyFont="1" applyFill="1" applyBorder="1" applyAlignment="1" applyProtection="1">
      <alignment horizontal="center" vertical="center" wrapText="1"/>
    </xf>
    <xf numFmtId="170" fontId="85" fillId="2" borderId="2" xfId="1" applyNumberFormat="1" applyFont="1" applyFill="1" applyBorder="1" applyAlignment="1" applyProtection="1">
      <alignment horizontal="right" vertical="center" wrapText="1"/>
    </xf>
    <xf numFmtId="9" fontId="85" fillId="28" borderId="23" xfId="3" applyFont="1" applyFill="1" applyBorder="1" applyAlignment="1" applyProtection="1">
      <alignment horizontal="center" vertical="center" wrapText="1"/>
    </xf>
    <xf numFmtId="177" fontId="65" fillId="0" borderId="23" xfId="0" applyNumberFormat="1" applyFont="1" applyBorder="1" applyAlignment="1">
      <alignment horizontal="center" vertical="center" wrapText="1"/>
    </xf>
    <xf numFmtId="172" fontId="65" fillId="24" borderId="23" xfId="0" applyNumberFormat="1" applyFont="1" applyFill="1" applyBorder="1" applyAlignment="1">
      <alignment horizontal="center" vertical="center" wrapText="1"/>
    </xf>
    <xf numFmtId="177" fontId="67" fillId="27" borderId="23" xfId="0" applyNumberFormat="1" applyFont="1" applyFill="1" applyBorder="1" applyAlignment="1">
      <alignment horizontal="center" vertical="center" wrapText="1"/>
    </xf>
    <xf numFmtId="0" fontId="67" fillId="27" borderId="23" xfId="0" applyFont="1" applyFill="1" applyBorder="1" applyAlignment="1">
      <alignment horizontal="center" vertical="center" wrapText="1"/>
    </xf>
    <xf numFmtId="0" fontId="0" fillId="0" borderId="0" xfId="0"/>
    <xf numFmtId="170" fontId="58" fillId="0" borderId="23" xfId="0" applyNumberFormat="1" applyFont="1" applyBorder="1" applyAlignment="1">
      <alignment vertical="center"/>
    </xf>
    <xf numFmtId="164" fontId="44" fillId="2" borderId="23" xfId="1" applyNumberFormat="1" applyFont="1" applyFill="1" applyBorder="1" applyAlignment="1" applyProtection="1">
      <alignment horizontal="right" vertical="center" wrapText="1"/>
    </xf>
    <xf numFmtId="14" fontId="89" fillId="10" borderId="36" xfId="8" applyNumberFormat="1" applyFont="1" applyFill="1" applyBorder="1" applyAlignment="1">
      <alignment vertical="center"/>
    </xf>
    <xf numFmtId="0" fontId="65" fillId="0" borderId="10" xfId="0" applyFont="1" applyBorder="1" applyAlignment="1">
      <alignment horizontal="justify" vertical="center"/>
    </xf>
    <xf numFmtId="9" fontId="65" fillId="0" borderId="4" xfId="0" applyNumberFormat="1" applyFont="1" applyBorder="1" applyAlignment="1">
      <alignment horizontal="right" vertical="center"/>
    </xf>
    <xf numFmtId="174" fontId="65" fillId="0" borderId="23" xfId="11" applyNumberFormat="1" applyFont="1" applyBorder="1" applyAlignment="1">
      <alignment vertical="center" wrapText="1"/>
    </xf>
    <xf numFmtId="174" fontId="65" fillId="0" borderId="25" xfId="11" applyNumberFormat="1" applyFont="1" applyBorder="1" applyAlignment="1">
      <alignment vertical="center" wrapText="1"/>
    </xf>
    <xf numFmtId="170" fontId="44" fillId="2" borderId="2" xfId="1" applyNumberFormat="1" applyFont="1" applyFill="1" applyBorder="1" applyAlignment="1" applyProtection="1">
      <alignment horizontal="right" vertical="center" wrapText="1"/>
    </xf>
    <xf numFmtId="170" fontId="44" fillId="2" borderId="23" xfId="1" applyNumberFormat="1" applyFont="1" applyFill="1" applyBorder="1" applyAlignment="1" applyProtection="1">
      <alignment horizontal="right" vertical="center" wrapText="1"/>
    </xf>
    <xf numFmtId="3" fontId="13" fillId="2" borderId="1" xfId="0" applyNumberFormat="1" applyFont="1" applyFill="1" applyBorder="1" applyAlignment="1" applyProtection="1">
      <alignment horizontal="right" vertical="top" wrapText="1"/>
      <protection locked="0"/>
    </xf>
    <xf numFmtId="3" fontId="20" fillId="2" borderId="1" xfId="0" applyNumberFormat="1" applyFont="1" applyFill="1" applyBorder="1" applyAlignment="1" applyProtection="1">
      <alignment horizontal="right" vertical="top" wrapText="1"/>
      <protection locked="0"/>
    </xf>
    <xf numFmtId="3" fontId="13" fillId="0" borderId="1" xfId="0" applyNumberFormat="1" applyFont="1" applyBorder="1" applyAlignment="1" applyProtection="1">
      <alignment horizontal="right" vertical="top" wrapText="1"/>
      <protection locked="0"/>
    </xf>
    <xf numFmtId="3" fontId="20" fillId="0" borderId="1" xfId="0" applyNumberFormat="1" applyFont="1" applyBorder="1" applyAlignment="1" applyProtection="1">
      <alignment horizontal="right" vertical="top" wrapText="1"/>
      <protection locked="0"/>
    </xf>
    <xf numFmtId="3" fontId="13" fillId="0" borderId="1" xfId="0" applyNumberFormat="1" applyFont="1" applyBorder="1" applyAlignment="1" applyProtection="1">
      <alignment horizontal="center" vertical="top" wrapText="1"/>
      <protection locked="0"/>
    </xf>
    <xf numFmtId="0" fontId="68" fillId="0" borderId="1" xfId="0" applyFont="1" applyFill="1" applyBorder="1" applyAlignment="1">
      <alignment horizontal="left" vertical="center"/>
    </xf>
    <xf numFmtId="0" fontId="72" fillId="0" borderId="1" xfId="0" applyFont="1" applyFill="1" applyBorder="1" applyAlignment="1">
      <alignment horizontal="left" vertical="center" wrapText="1"/>
    </xf>
    <xf numFmtId="3" fontId="0" fillId="0" borderId="0" xfId="0" applyNumberFormat="1" applyBorder="1"/>
    <xf numFmtId="3" fontId="0" fillId="0" borderId="9" xfId="0" applyNumberFormat="1" applyBorder="1"/>
    <xf numFmtId="3" fontId="6" fillId="0" borderId="0" xfId="0" applyNumberFormat="1" applyFont="1" applyBorder="1"/>
    <xf numFmtId="3" fontId="9" fillId="0" borderId="1" xfId="0" applyNumberFormat="1" applyFont="1" applyBorder="1" applyAlignment="1" applyProtection="1">
      <alignment vertical="center"/>
      <protection locked="0"/>
    </xf>
    <xf numFmtId="3" fontId="9" fillId="0" borderId="1" xfId="0" applyNumberFormat="1" applyFont="1" applyFill="1" applyBorder="1" applyAlignment="1" applyProtection="1">
      <alignment vertical="center"/>
      <protection locked="0"/>
    </xf>
    <xf numFmtId="3" fontId="6" fillId="0" borderId="1" xfId="0" applyNumberFormat="1" applyFont="1" applyBorder="1" applyProtection="1">
      <protection locked="0"/>
    </xf>
    <xf numFmtId="0" fontId="51" fillId="0" borderId="10" xfId="0" applyFont="1" applyFill="1" applyBorder="1" applyAlignment="1">
      <alignment horizontal="center" vertical="center"/>
    </xf>
    <xf numFmtId="0" fontId="69" fillId="0" borderId="23" xfId="0" applyFont="1" applyFill="1" applyBorder="1" applyAlignment="1">
      <alignment horizontal="center" vertical="center" wrapText="1"/>
    </xf>
    <xf numFmtId="0" fontId="68" fillId="0" borderId="23" xfId="0" applyFont="1" applyFill="1" applyBorder="1" applyAlignment="1">
      <alignment vertical="center"/>
    </xf>
    <xf numFmtId="0" fontId="68" fillId="0" borderId="1" xfId="0" applyFont="1" applyFill="1" applyBorder="1" applyAlignment="1">
      <alignment horizontal="left" vertical="center" wrapText="1"/>
    </xf>
    <xf numFmtId="0" fontId="74" fillId="0" borderId="1" xfId="0" applyFont="1" applyFill="1" applyBorder="1" applyAlignment="1">
      <alignment horizontal="center" vertical="center"/>
    </xf>
    <xf numFmtId="9" fontId="58" fillId="0" borderId="23" xfId="3" applyFont="1" applyFill="1" applyBorder="1" applyAlignment="1">
      <alignment vertical="center"/>
    </xf>
    <xf numFmtId="0" fontId="68" fillId="0" borderId="0" xfId="0" applyFont="1" applyFill="1" applyAlignment="1">
      <alignment vertical="center"/>
    </xf>
    <xf numFmtId="0" fontId="6" fillId="0" borderId="0" xfId="0" applyFont="1" applyFill="1" applyAlignment="1">
      <alignment vertical="center"/>
    </xf>
    <xf numFmtId="0" fontId="100" fillId="0" borderId="23" xfId="4" applyFont="1" applyFill="1" applyBorder="1" applyAlignment="1">
      <alignment horizontal="center" vertical="center" wrapText="1"/>
    </xf>
    <xf numFmtId="0" fontId="58" fillId="0" borderId="23" xfId="21" applyFill="1" applyBorder="1" applyAlignment="1">
      <alignment vertical="center"/>
    </xf>
    <xf numFmtId="0" fontId="58" fillId="0" borderId="0" xfId="21" applyFill="1" applyAlignment="1">
      <alignment vertical="center"/>
    </xf>
    <xf numFmtId="0" fontId="101" fillId="13" borderId="23" xfId="4" applyFont="1" applyFill="1" applyBorder="1" applyAlignment="1">
      <alignment vertical="center" wrapText="1"/>
    </xf>
    <xf numFmtId="178" fontId="100" fillId="13" borderId="23" xfId="4" applyNumberFormat="1" applyFont="1" applyFill="1" applyBorder="1" applyAlignment="1">
      <alignment horizontal="center" vertical="center" wrapText="1"/>
    </xf>
    <xf numFmtId="0" fontId="58" fillId="0" borderId="23" xfId="21" applyBorder="1" applyAlignment="1">
      <alignment vertical="center"/>
    </xf>
    <xf numFmtId="0" fontId="58" fillId="0" borderId="0" xfId="21" applyAlignment="1">
      <alignment vertical="center"/>
    </xf>
    <xf numFmtId="0" fontId="102" fillId="0" borderId="23" xfId="4" applyFont="1" applyBorder="1" applyAlignment="1">
      <alignment vertical="center" wrapText="1"/>
    </xf>
    <xf numFmtId="178" fontId="102" fillId="0" borderId="23" xfId="4" applyNumberFormat="1" applyFont="1" applyBorder="1" applyAlignment="1">
      <alignment horizontal="right" vertical="center" wrapText="1"/>
    </xf>
    <xf numFmtId="0" fontId="103" fillId="27" borderId="23" xfId="4" applyFont="1" applyFill="1" applyBorder="1" applyAlignment="1">
      <alignment horizontal="left" vertical="center" wrapText="1"/>
    </xf>
    <xf numFmtId="178" fontId="100" fillId="27" borderId="23" xfId="4" applyNumberFormat="1" applyFont="1" applyFill="1" applyBorder="1" applyAlignment="1">
      <alignment horizontal="center" vertical="center" wrapText="1"/>
    </xf>
    <xf numFmtId="0" fontId="104" fillId="0" borderId="23" xfId="4" applyFont="1" applyBorder="1" applyAlignment="1">
      <alignment vertical="center" wrapText="1"/>
    </xf>
    <xf numFmtId="178" fontId="104" fillId="0" borderId="23" xfId="4" applyNumberFormat="1" applyFont="1" applyBorder="1" applyAlignment="1">
      <alignment horizontal="right" vertical="center" wrapText="1"/>
    </xf>
    <xf numFmtId="178" fontId="103" fillId="27" borderId="23" xfId="4" applyNumberFormat="1" applyFont="1" applyFill="1" applyBorder="1" applyAlignment="1">
      <alignment horizontal="center" vertical="center" wrapText="1"/>
    </xf>
    <xf numFmtId="178" fontId="103" fillId="13" borderId="23" xfId="4" applyNumberFormat="1" applyFont="1" applyFill="1" applyBorder="1" applyAlignment="1">
      <alignment horizontal="center" vertical="center" wrapText="1"/>
    </xf>
    <xf numFmtId="0" fontId="58" fillId="0" borderId="23" xfId="22" quotePrefix="1" applyBorder="1" applyAlignment="1">
      <alignment vertical="center" wrapText="1"/>
    </xf>
    <xf numFmtId="0" fontId="58" fillId="0" borderId="0" xfId="22" quotePrefix="1" applyAlignment="1">
      <alignment vertical="center" wrapText="1"/>
    </xf>
    <xf numFmtId="0" fontId="58" fillId="0" borderId="0" xfId="22" applyFont="1" applyAlignment="1">
      <alignment vertical="center"/>
    </xf>
    <xf numFmtId="0" fontId="58" fillId="0" borderId="0" xfId="22" applyFont="1" applyAlignment="1">
      <alignment vertical="center" wrapText="1"/>
    </xf>
    <xf numFmtId="4" fontId="58" fillId="0" borderId="0" xfId="22" applyNumberFormat="1" applyAlignment="1">
      <alignment vertical="center"/>
    </xf>
    <xf numFmtId="0" fontId="47" fillId="0" borderId="0" xfId="22" applyFont="1" applyAlignment="1">
      <alignment vertical="center"/>
    </xf>
    <xf numFmtId="0" fontId="58" fillId="0" borderId="0" xfId="22" applyAlignment="1">
      <alignment vertical="center"/>
    </xf>
    <xf numFmtId="0" fontId="47" fillId="0" borderId="0" xfId="22" applyFont="1" applyAlignment="1">
      <alignment vertical="center" wrapText="1"/>
    </xf>
    <xf numFmtId="49" fontId="58" fillId="0" borderId="0" xfId="21" applyNumberFormat="1" applyAlignment="1">
      <alignment vertical="center" wrapText="1"/>
    </xf>
    <xf numFmtId="0" fontId="0" fillId="0" borderId="23" xfId="0" applyBorder="1" applyAlignment="1">
      <alignment horizontal="center" vertical="center" wrapText="1"/>
    </xf>
    <xf numFmtId="0" fontId="68" fillId="0" borderId="1" xfId="0" applyFont="1" applyFill="1" applyBorder="1" applyAlignment="1">
      <alignment horizontal="center" vertical="center"/>
    </xf>
    <xf numFmtId="0" fontId="69" fillId="0" borderId="0" xfId="0" applyFont="1" applyBorder="1" applyAlignment="1">
      <alignment horizontal="left" vertical="center" wrapText="1"/>
    </xf>
    <xf numFmtId="0" fontId="65" fillId="0" borderId="23" xfId="0" applyFont="1" applyBorder="1" applyAlignment="1">
      <alignment horizontal="center" vertical="center" wrapText="1"/>
    </xf>
    <xf numFmtId="0" fontId="68" fillId="0" borderId="23" xfId="0" applyFont="1" applyBorder="1" applyAlignment="1">
      <alignment vertical="center"/>
    </xf>
    <xf numFmtId="0" fontId="67" fillId="0" borderId="23" xfId="0" applyFont="1" applyBorder="1" applyAlignment="1">
      <alignment horizontal="center" vertical="center" wrapText="1"/>
    </xf>
    <xf numFmtId="164" fontId="65" fillId="0" borderId="23" xfId="0" applyNumberFormat="1" applyFont="1" applyBorder="1" applyAlignment="1">
      <alignment horizontal="center" vertical="center" wrapText="1"/>
    </xf>
    <xf numFmtId="0" fontId="65" fillId="0" borderId="23" xfId="0" applyFont="1" applyBorder="1" applyAlignment="1">
      <alignment vertical="center" wrapText="1"/>
    </xf>
    <xf numFmtId="180" fontId="67" fillId="0" borderId="23" xfId="0" applyNumberFormat="1" applyFont="1" applyBorder="1" applyAlignment="1">
      <alignment horizontal="center" vertical="center" wrapText="1"/>
    </xf>
    <xf numFmtId="180" fontId="65" fillId="0" borderId="23" xfId="0" applyNumberFormat="1" applyFont="1" applyBorder="1" applyAlignment="1">
      <alignment horizontal="center" vertical="center" wrapText="1"/>
    </xf>
    <xf numFmtId="44" fontId="67" fillId="0" borderId="23" xfId="0" applyNumberFormat="1" applyFont="1" applyBorder="1" applyAlignment="1">
      <alignment horizontal="center" vertical="center" wrapText="1"/>
    </xf>
    <xf numFmtId="0" fontId="67" fillId="0" borderId="0" xfId="0" applyFont="1" applyBorder="1" applyAlignment="1">
      <alignment horizontal="center" vertical="center" wrapText="1"/>
    </xf>
    <xf numFmtId="44" fontId="67" fillId="0" borderId="0" xfId="11" applyNumberFormat="1" applyFont="1" applyBorder="1" applyAlignment="1">
      <alignment horizontal="right" vertical="center" wrapText="1"/>
    </xf>
    <xf numFmtId="170" fontId="67" fillId="0" borderId="23" xfId="0" applyNumberFormat="1" applyFont="1" applyBorder="1" applyAlignment="1">
      <alignment horizontal="center" vertical="center" wrapText="1"/>
    </xf>
    <xf numFmtId="0" fontId="67" fillId="0" borderId="23" xfId="0" applyFont="1" applyBorder="1" applyAlignment="1">
      <alignment horizontal="justify" vertical="center"/>
    </xf>
    <xf numFmtId="175" fontId="65" fillId="0" borderId="23" xfId="3" applyNumberFormat="1" applyFont="1" applyBorder="1" applyAlignment="1">
      <alignment horizontal="right" vertical="center"/>
    </xf>
    <xf numFmtId="0" fontId="67" fillId="0" borderId="23" xfId="0" applyFont="1" applyBorder="1" applyAlignment="1">
      <alignment horizontal="justify" vertical="center" wrapText="1"/>
    </xf>
    <xf numFmtId="170" fontId="65" fillId="0" borderId="23" xfId="0" applyNumberFormat="1" applyFont="1" applyBorder="1" applyAlignment="1">
      <alignment horizontal="right" vertical="center"/>
    </xf>
    <xf numFmtId="170" fontId="67" fillId="0" borderId="23" xfId="0" applyNumberFormat="1" applyFont="1" applyBorder="1" applyAlignment="1">
      <alignment horizontal="right" vertical="center"/>
    </xf>
    <xf numFmtId="175" fontId="67" fillId="0" borderId="23" xfId="3" applyNumberFormat="1" applyFont="1" applyBorder="1" applyAlignment="1">
      <alignment horizontal="right" vertical="center"/>
    </xf>
    <xf numFmtId="10" fontId="65" fillId="0" borderId="23" xfId="0" applyNumberFormat="1" applyFont="1" applyBorder="1" applyAlignment="1">
      <alignment horizontal="right" vertical="center" wrapText="1"/>
    </xf>
    <xf numFmtId="175" fontId="67" fillId="0" borderId="4" xfId="3" applyNumberFormat="1" applyFont="1" applyBorder="1" applyAlignment="1">
      <alignment horizontal="right" vertical="center"/>
    </xf>
    <xf numFmtId="9" fontId="65" fillId="0" borderId="26" xfId="4" applyNumberFormat="1" applyFont="1" applyBorder="1" applyAlignment="1">
      <alignment horizontal="right" vertical="center" wrapText="1"/>
    </xf>
    <xf numFmtId="8" fontId="65" fillId="0" borderId="23" xfId="4" applyNumberFormat="1" applyFont="1" applyBorder="1" applyAlignment="1">
      <alignment horizontal="right" vertical="center" wrapText="1"/>
    </xf>
    <xf numFmtId="8" fontId="65" fillId="24" borderId="4" xfId="4" applyNumberFormat="1" applyFont="1" applyFill="1" applyBorder="1" applyAlignment="1">
      <alignment horizontal="right" vertical="center" wrapText="1"/>
    </xf>
    <xf numFmtId="8" fontId="65" fillId="24" borderId="23" xfId="4" applyNumberFormat="1" applyFont="1" applyFill="1" applyBorder="1" applyAlignment="1">
      <alignment horizontal="right" vertical="center" wrapText="1"/>
    </xf>
    <xf numFmtId="0" fontId="68" fillId="29" borderId="1" xfId="0" applyFont="1" applyFill="1" applyBorder="1" applyAlignment="1">
      <alignment vertical="center"/>
    </xf>
    <xf numFmtId="0" fontId="68" fillId="13" borderId="1" xfId="0" applyFont="1" applyFill="1" applyBorder="1" applyAlignment="1">
      <alignment horizontal="center" vertical="center"/>
    </xf>
    <xf numFmtId="0" fontId="74" fillId="13" borderId="1" xfId="0" applyFont="1" applyFill="1" applyBorder="1" applyAlignment="1">
      <alignment horizontal="center" vertical="center" wrapText="1"/>
    </xf>
    <xf numFmtId="0" fontId="68" fillId="13" borderId="1" xfId="0" applyFont="1" applyFill="1" applyBorder="1" applyAlignment="1">
      <alignment vertical="center"/>
    </xf>
    <xf numFmtId="9" fontId="58" fillId="13" borderId="23" xfId="3" applyFont="1" applyFill="1" applyBorder="1" applyAlignment="1">
      <alignment vertical="center"/>
    </xf>
    <xf numFmtId="0" fontId="69" fillId="31" borderId="1" xfId="0" applyFont="1" applyFill="1" applyBorder="1" applyAlignment="1">
      <alignment vertical="center" wrapText="1"/>
    </xf>
    <xf numFmtId="0" fontId="68" fillId="31" borderId="1" xfId="0" applyFont="1" applyFill="1" applyBorder="1" applyAlignment="1">
      <alignment horizontal="center" vertical="center"/>
    </xf>
    <xf numFmtId="0" fontId="68" fillId="31" borderId="1" xfId="0" applyFont="1" applyFill="1" applyBorder="1" applyAlignment="1">
      <alignment horizontal="center" vertical="center" wrapText="1"/>
    </xf>
    <xf numFmtId="0" fontId="74" fillId="31" borderId="1" xfId="0" applyFont="1" applyFill="1" applyBorder="1" applyAlignment="1">
      <alignment horizontal="center" vertical="center"/>
    </xf>
    <xf numFmtId="0" fontId="74" fillId="31" borderId="1" xfId="0" applyFont="1" applyFill="1" applyBorder="1" applyAlignment="1">
      <alignment horizontal="center" vertical="center" wrapText="1"/>
    </xf>
    <xf numFmtId="0" fontId="68" fillId="31" borderId="1" xfId="0" applyFont="1" applyFill="1" applyBorder="1" applyAlignment="1">
      <alignment vertical="center"/>
    </xf>
    <xf numFmtId="164" fontId="68" fillId="31" borderId="1" xfId="1" applyNumberFormat="1" applyFont="1" applyFill="1" applyBorder="1" applyAlignment="1" applyProtection="1">
      <alignment horizontal="center" vertical="center" wrapText="1"/>
    </xf>
    <xf numFmtId="0" fontId="68" fillId="31" borderId="1" xfId="0" applyFont="1" applyFill="1" applyBorder="1" applyAlignment="1">
      <alignment horizontal="left" vertical="center" wrapText="1"/>
    </xf>
    <xf numFmtId="0" fontId="68" fillId="31" borderId="1" xfId="0" applyFont="1" applyFill="1" applyBorder="1" applyAlignment="1">
      <alignment vertical="center" wrapText="1"/>
    </xf>
    <xf numFmtId="0" fontId="58" fillId="32" borderId="33" xfId="0" applyFont="1" applyFill="1" applyBorder="1" applyAlignment="1">
      <alignment vertical="center"/>
    </xf>
    <xf numFmtId="0" fontId="58" fillId="32" borderId="4" xfId="0" applyFont="1" applyFill="1" applyBorder="1" applyAlignment="1">
      <alignment vertical="center"/>
    </xf>
    <xf numFmtId="0" fontId="46" fillId="31" borderId="25" xfId="0" applyFont="1" applyFill="1" applyBorder="1" applyAlignment="1">
      <alignment vertical="center" wrapText="1"/>
    </xf>
    <xf numFmtId="0" fontId="46" fillId="31" borderId="33" xfId="0" applyFont="1" applyFill="1" applyBorder="1" applyAlignment="1">
      <alignment vertical="center" wrapText="1"/>
    </xf>
    <xf numFmtId="0" fontId="46" fillId="31" borderId="4" xfId="0" applyFont="1" applyFill="1" applyBorder="1" applyAlignment="1">
      <alignment vertical="center" wrapText="1"/>
    </xf>
    <xf numFmtId="170" fontId="58" fillId="31" borderId="25" xfId="0" applyNumberFormat="1" applyFont="1" applyFill="1" applyBorder="1" applyAlignment="1">
      <alignment vertical="center"/>
    </xf>
    <xf numFmtId="0" fontId="68" fillId="31" borderId="1" xfId="0" applyFont="1" applyFill="1" applyBorder="1" applyAlignment="1">
      <alignment horizontal="right" vertical="center" wrapText="1"/>
    </xf>
    <xf numFmtId="170" fontId="47" fillId="13" borderId="23" xfId="0" applyNumberFormat="1" applyFont="1" applyFill="1" applyBorder="1" applyAlignment="1">
      <alignment vertical="center"/>
    </xf>
    <xf numFmtId="0" fontId="84" fillId="30" borderId="32" xfId="0" applyFont="1" applyFill="1" applyBorder="1" applyAlignment="1">
      <alignment vertical="center"/>
    </xf>
    <xf numFmtId="0" fontId="69" fillId="13" borderId="1" xfId="0" applyFont="1" applyFill="1" applyBorder="1" applyAlignment="1">
      <alignment horizontal="center" vertical="center"/>
    </xf>
    <xf numFmtId="0" fontId="69" fillId="13" borderId="1" xfId="0" applyFont="1" applyFill="1" applyBorder="1" applyAlignment="1">
      <alignment horizontal="right" vertical="center" wrapText="1"/>
    </xf>
    <xf numFmtId="0" fontId="68" fillId="13" borderId="1" xfId="0" applyFont="1" applyFill="1" applyBorder="1" applyAlignment="1">
      <alignment horizontal="right" vertical="center" wrapText="1"/>
    </xf>
    <xf numFmtId="0" fontId="58" fillId="0" borderId="25" xfId="0" applyFont="1" applyFill="1" applyBorder="1" applyAlignment="1">
      <alignment vertical="center"/>
    </xf>
    <xf numFmtId="0" fontId="47" fillId="0" borderId="32" xfId="0" applyFont="1" applyFill="1" applyBorder="1" applyAlignment="1">
      <alignment vertical="center"/>
    </xf>
    <xf numFmtId="0" fontId="86" fillId="0" borderId="5" xfId="0" applyFont="1" applyBorder="1" applyAlignment="1">
      <alignment vertical="center"/>
    </xf>
    <xf numFmtId="0" fontId="58" fillId="0" borderId="6" xfId="0" applyFont="1" applyBorder="1" applyAlignment="1">
      <alignment vertical="center"/>
    </xf>
    <xf numFmtId="0" fontId="58" fillId="0" borderId="7" xfId="0" applyFont="1" applyBorder="1" applyAlignment="1">
      <alignment vertical="center"/>
    </xf>
    <xf numFmtId="0" fontId="94" fillId="0" borderId="0" xfId="0" applyFont="1" applyAlignment="1">
      <alignment vertical="center"/>
    </xf>
    <xf numFmtId="0" fontId="47" fillId="0" borderId="0" xfId="0" applyFont="1" applyAlignment="1">
      <alignment vertical="center"/>
    </xf>
    <xf numFmtId="0" fontId="86" fillId="0" borderId="8" xfId="0" applyFont="1" applyBorder="1" applyAlignment="1">
      <alignment vertical="center"/>
    </xf>
    <xf numFmtId="0" fontId="87" fillId="0" borderId="0" xfId="0" applyFont="1" applyBorder="1" applyAlignment="1">
      <alignment vertical="center"/>
    </xf>
    <xf numFmtId="9" fontId="87" fillId="0" borderId="9" xfId="3" applyFont="1" applyBorder="1" applyAlignment="1">
      <alignment vertical="center"/>
    </xf>
    <xf numFmtId="0" fontId="83" fillId="10" borderId="0" xfId="0" applyFont="1" applyFill="1" applyAlignment="1">
      <alignment vertical="center"/>
    </xf>
    <xf numFmtId="0" fontId="87" fillId="0" borderId="8" xfId="0" applyFont="1" applyBorder="1" applyAlignment="1">
      <alignment horizontal="right" vertical="center"/>
    </xf>
    <xf numFmtId="0" fontId="83" fillId="0" borderId="0" xfId="0" applyFont="1" applyBorder="1" applyAlignment="1">
      <alignment horizontal="right" vertical="center"/>
    </xf>
    <xf numFmtId="0" fontId="70" fillId="0" borderId="0" xfId="0" applyFont="1" applyAlignment="1">
      <alignment vertical="center"/>
    </xf>
    <xf numFmtId="0" fontId="87" fillId="0" borderId="10" xfId="0" applyFont="1" applyBorder="1" applyAlignment="1">
      <alignment vertical="center"/>
    </xf>
    <xf numFmtId="0" fontId="87" fillId="0" borderId="11" xfId="0" applyFont="1" applyBorder="1" applyAlignment="1">
      <alignment vertical="center"/>
    </xf>
    <xf numFmtId="9" fontId="87" fillId="0" borderId="12" xfId="3" applyFont="1" applyBorder="1" applyAlignment="1">
      <alignment vertical="center"/>
    </xf>
    <xf numFmtId="0" fontId="58" fillId="31" borderId="25" xfId="0" applyFont="1" applyFill="1" applyBorder="1" applyAlignment="1">
      <alignment vertical="center"/>
    </xf>
    <xf numFmtId="0" fontId="58" fillId="31" borderId="35" xfId="0" applyFont="1" applyFill="1" applyBorder="1" applyAlignment="1">
      <alignment vertical="center"/>
    </xf>
    <xf numFmtId="0" fontId="58" fillId="31" borderId="11" xfId="0" applyFont="1" applyFill="1" applyBorder="1" applyAlignment="1">
      <alignment vertical="center"/>
    </xf>
    <xf numFmtId="0" fontId="58" fillId="31" borderId="12" xfId="0" applyFont="1" applyFill="1" applyBorder="1" applyAlignment="1">
      <alignment vertical="center"/>
    </xf>
    <xf numFmtId="0" fontId="69" fillId="0" borderId="0" xfId="0" applyFont="1" applyAlignment="1">
      <alignment horizontal="left" vertical="center"/>
    </xf>
    <xf numFmtId="0" fontId="68" fillId="0" borderId="0" xfId="0" applyFont="1" applyAlignment="1">
      <alignment horizontal="left" vertical="center"/>
    </xf>
    <xf numFmtId="0" fontId="58" fillId="0" borderId="23" xfId="0" applyFont="1" applyBorder="1" applyAlignment="1">
      <alignment horizontal="center" vertical="center" wrapText="1"/>
    </xf>
    <xf numFmtId="0" fontId="58" fillId="0" borderId="0" xfId="0" applyFont="1" applyBorder="1" applyAlignment="1">
      <alignment vertical="center"/>
    </xf>
    <xf numFmtId="0" fontId="65" fillId="0" borderId="0" xfId="0" applyFont="1" applyAlignment="1">
      <alignment vertical="center"/>
    </xf>
    <xf numFmtId="44" fontId="65" fillId="0" borderId="12" xfId="0" applyNumberFormat="1" applyFont="1" applyBorder="1" applyAlignment="1">
      <alignment vertical="center"/>
    </xf>
    <xf numFmtId="44" fontId="65" fillId="0" borderId="0" xfId="0" applyNumberFormat="1" applyFont="1" applyBorder="1" applyAlignment="1">
      <alignment vertical="center"/>
    </xf>
    <xf numFmtId="44" fontId="65" fillId="0" borderId="26" xfId="0" applyNumberFormat="1" applyFont="1" applyBorder="1" applyAlignment="1">
      <alignment vertical="center"/>
    </xf>
    <xf numFmtId="0" fontId="65" fillId="0" borderId="24" xfId="0" applyFont="1" applyBorder="1" applyAlignment="1">
      <alignment vertical="center" wrapText="1"/>
    </xf>
    <xf numFmtId="44" fontId="65" fillId="0" borderId="23" xfId="0" applyNumberFormat="1" applyFont="1" applyBorder="1" applyAlignment="1">
      <alignment vertical="center"/>
    </xf>
    <xf numFmtId="44" fontId="98" fillId="0" borderId="23" xfId="0" applyNumberFormat="1" applyFont="1" applyBorder="1" applyAlignment="1">
      <alignment horizontal="center" vertical="center"/>
    </xf>
    <xf numFmtId="44" fontId="98" fillId="0" borderId="0" xfId="0" applyNumberFormat="1" applyFont="1" applyBorder="1" applyAlignment="1">
      <alignment horizontal="center" vertical="center"/>
    </xf>
    <xf numFmtId="170" fontId="68" fillId="0" borderId="1" xfId="0" applyNumberFormat="1" applyFont="1" applyFill="1" applyBorder="1" applyAlignment="1">
      <alignment horizontal="right" vertical="center"/>
    </xf>
    <xf numFmtId="170" fontId="69" fillId="0" borderId="0" xfId="0" applyNumberFormat="1" applyFont="1" applyAlignment="1">
      <alignment vertical="center"/>
    </xf>
    <xf numFmtId="170" fontId="74" fillId="31" borderId="23" xfId="0" applyNumberFormat="1" applyFont="1" applyFill="1" applyBorder="1" applyAlignment="1">
      <alignment horizontal="center" vertical="center"/>
    </xf>
    <xf numFmtId="170" fontId="74" fillId="0" borderId="23" xfId="0" applyNumberFormat="1" applyFont="1" applyBorder="1" applyAlignment="1">
      <alignment horizontal="center" vertical="center"/>
    </xf>
    <xf numFmtId="170" fontId="68" fillId="2" borderId="23" xfId="0" applyNumberFormat="1" applyFont="1" applyFill="1" applyBorder="1" applyAlignment="1">
      <alignment vertical="center"/>
    </xf>
    <xf numFmtId="170" fontId="68" fillId="31" borderId="23" xfId="0" applyNumberFormat="1" applyFont="1" applyFill="1" applyBorder="1" applyAlignment="1">
      <alignment horizontal="left" vertical="center" wrapText="1"/>
    </xf>
    <xf numFmtId="170" fontId="68" fillId="0" borderId="23" xfId="0" applyNumberFormat="1" applyFont="1" applyBorder="1" applyAlignment="1">
      <alignment horizontal="left" vertical="center" wrapText="1"/>
    </xf>
    <xf numFmtId="170" fontId="68" fillId="0" borderId="23" xfId="0" applyNumberFormat="1" applyFont="1" applyFill="1" applyBorder="1" applyAlignment="1">
      <alignment horizontal="left" vertical="center" wrapText="1"/>
    </xf>
    <xf numFmtId="170" fontId="68" fillId="2" borderId="23" xfId="0" applyNumberFormat="1" applyFont="1" applyFill="1" applyBorder="1" applyAlignment="1">
      <alignment horizontal="left" vertical="center" wrapText="1"/>
    </xf>
    <xf numFmtId="170" fontId="68" fillId="13" borderId="23" xfId="0" applyNumberFormat="1" applyFont="1" applyFill="1" applyBorder="1" applyAlignment="1">
      <alignment horizontal="right" vertical="center" wrapText="1"/>
    </xf>
    <xf numFmtId="170" fontId="68" fillId="0" borderId="0" xfId="0" applyNumberFormat="1" applyFont="1" applyAlignment="1">
      <alignment vertical="center"/>
    </xf>
    <xf numFmtId="170" fontId="67" fillId="0" borderId="23" xfId="0" applyNumberFormat="1" applyFont="1" applyBorder="1" applyAlignment="1">
      <alignment horizontal="center" vertical="center"/>
    </xf>
    <xf numFmtId="170" fontId="65" fillId="0" borderId="23" xfId="0" applyNumberFormat="1" applyFont="1" applyBorder="1" applyAlignment="1">
      <alignment horizontal="justify" vertical="center"/>
    </xf>
    <xf numFmtId="170" fontId="67" fillId="0" borderId="23" xfId="0" applyNumberFormat="1" applyFont="1" applyBorder="1" applyAlignment="1">
      <alignment horizontal="justify" vertical="center"/>
    </xf>
    <xf numFmtId="170" fontId="0" fillId="0" borderId="0" xfId="0" applyNumberFormat="1" applyAlignment="1">
      <alignment vertical="center"/>
    </xf>
    <xf numFmtId="170" fontId="81" fillId="0" borderId="23" xfId="0" applyNumberFormat="1" applyFont="1" applyFill="1" applyBorder="1" applyAlignment="1">
      <alignment horizontal="center" vertical="center" wrapText="1"/>
    </xf>
    <xf numFmtId="170" fontId="81" fillId="0" borderId="24" xfId="0" applyNumberFormat="1" applyFont="1" applyFill="1" applyBorder="1" applyAlignment="1">
      <alignment horizontal="center" vertical="center" wrapText="1"/>
    </xf>
    <xf numFmtId="170" fontId="44" fillId="2" borderId="10" xfId="1" applyNumberFormat="1" applyFont="1" applyFill="1" applyBorder="1" applyAlignment="1" applyProtection="1">
      <alignment horizontal="right" vertical="center" wrapText="1"/>
    </xf>
    <xf numFmtId="170" fontId="81" fillId="13" borderId="24" xfId="0" applyNumberFormat="1" applyFont="1" applyFill="1" applyBorder="1" applyAlignment="1">
      <alignment horizontal="center" vertical="center" wrapText="1"/>
    </xf>
    <xf numFmtId="170" fontId="58" fillId="31" borderId="24" xfId="0" applyNumberFormat="1" applyFont="1" applyFill="1" applyBorder="1" applyAlignment="1">
      <alignment vertical="center"/>
    </xf>
    <xf numFmtId="170" fontId="58" fillId="0" borderId="24" xfId="0" applyNumberFormat="1" applyFont="1" applyBorder="1" applyAlignment="1">
      <alignment vertical="center"/>
    </xf>
    <xf numFmtId="170" fontId="81" fillId="0" borderId="10" xfId="0" applyNumberFormat="1" applyFont="1" applyFill="1" applyBorder="1" applyAlignment="1">
      <alignment horizontal="center" vertical="center" wrapText="1"/>
    </xf>
    <xf numFmtId="170" fontId="58" fillId="0" borderId="24" xfId="0" applyNumberFormat="1" applyFont="1" applyFill="1" applyBorder="1" applyAlignment="1">
      <alignment vertical="center"/>
    </xf>
    <xf numFmtId="170" fontId="46" fillId="31" borderId="25" xfId="0" applyNumberFormat="1" applyFont="1" applyFill="1" applyBorder="1" applyAlignment="1">
      <alignment vertical="center" wrapText="1"/>
    </xf>
    <xf numFmtId="170" fontId="46" fillId="31" borderId="24" xfId="0" applyNumberFormat="1" applyFont="1" applyFill="1" applyBorder="1" applyAlignment="1">
      <alignment vertical="center" wrapText="1"/>
    </xf>
    <xf numFmtId="170" fontId="80" fillId="0" borderId="23" xfId="0" applyNumberFormat="1" applyFont="1" applyBorder="1" applyAlignment="1">
      <alignment vertical="center"/>
    </xf>
    <xf numFmtId="170" fontId="80" fillId="0" borderId="24" xfId="0" applyNumberFormat="1" applyFont="1" applyBorder="1" applyAlignment="1">
      <alignment vertical="center"/>
    </xf>
    <xf numFmtId="170" fontId="58" fillId="0" borderId="10" xfId="0" applyNumberFormat="1" applyFont="1" applyBorder="1" applyAlignment="1">
      <alignment vertical="center"/>
    </xf>
    <xf numFmtId="170" fontId="45" fillId="0" borderId="23" xfId="1" applyNumberFormat="1" applyFont="1" applyFill="1" applyBorder="1" applyAlignment="1" applyProtection="1">
      <alignment horizontal="right" vertical="center" wrapText="1"/>
    </xf>
    <xf numFmtId="170" fontId="58" fillId="0" borderId="10" xfId="0" applyNumberFormat="1" applyFont="1" applyFill="1" applyBorder="1" applyAlignment="1">
      <alignment vertical="center"/>
    </xf>
    <xf numFmtId="0" fontId="46" fillId="17" borderId="26" xfId="0" applyFont="1" applyFill="1" applyBorder="1" applyAlignment="1">
      <alignment horizontal="center" vertical="center" wrapText="1"/>
    </xf>
    <xf numFmtId="166" fontId="68" fillId="0" borderId="23" xfId="0" applyNumberFormat="1" applyFont="1" applyFill="1" applyBorder="1" applyAlignment="1">
      <alignment horizontal="center" vertical="center"/>
    </xf>
    <xf numFmtId="0" fontId="69" fillId="13" borderId="1" xfId="0" applyFont="1" applyFill="1" applyBorder="1" applyAlignment="1">
      <alignment horizontal="center" vertical="center" wrapText="1"/>
    </xf>
    <xf numFmtId="0" fontId="69" fillId="33" borderId="1" xfId="0" applyFont="1" applyFill="1" applyBorder="1" applyAlignment="1">
      <alignment horizontal="left" vertical="center" wrapText="1"/>
    </xf>
    <xf numFmtId="0" fontId="69" fillId="0" borderId="0" xfId="0" applyFont="1" applyAlignment="1">
      <alignment vertical="center" wrapText="1"/>
    </xf>
    <xf numFmtId="0" fontId="88" fillId="0" borderId="2" xfId="0" applyFont="1" applyBorder="1" applyAlignment="1">
      <alignment vertical="center"/>
    </xf>
    <xf numFmtId="0" fontId="88" fillId="0" borderId="3" xfId="0" applyFont="1" applyBorder="1" applyAlignment="1">
      <alignment vertical="center"/>
    </xf>
    <xf numFmtId="9" fontId="91" fillId="19" borderId="12" xfId="0" applyNumberFormat="1" applyFont="1" applyFill="1" applyBorder="1" applyAlignment="1">
      <alignment horizontal="center" vertical="center"/>
    </xf>
    <xf numFmtId="0" fontId="68" fillId="0" borderId="0" xfId="0" applyFont="1" applyFill="1" applyAlignment="1">
      <alignment horizontal="justify" vertical="center"/>
    </xf>
    <xf numFmtId="0" fontId="88" fillId="0" borderId="0" xfId="0" applyFont="1" applyFill="1" applyAlignment="1">
      <alignment vertical="center"/>
    </xf>
    <xf numFmtId="0" fontId="68" fillId="0" borderId="0" xfId="0" applyFont="1" applyFill="1" applyAlignment="1">
      <alignment horizontal="center" vertical="center"/>
    </xf>
    <xf numFmtId="0" fontId="88" fillId="0" borderId="0" xfId="0" applyFont="1" applyFill="1" applyAlignment="1">
      <alignment horizontal="center" vertical="center"/>
    </xf>
    <xf numFmtId="0" fontId="88" fillId="0" borderId="0" xfId="0" applyFont="1" applyBorder="1" applyAlignment="1">
      <alignment vertical="center"/>
    </xf>
    <xf numFmtId="164" fontId="69" fillId="13" borderId="1" xfId="1" applyNumberFormat="1" applyFont="1" applyFill="1" applyBorder="1" applyAlignment="1" applyProtection="1">
      <alignment horizontal="center" vertical="center" wrapText="1"/>
    </xf>
    <xf numFmtId="164" fontId="69" fillId="13" borderId="1" xfId="1" applyNumberFormat="1" applyFont="1" applyFill="1" applyBorder="1" applyAlignment="1" applyProtection="1">
      <alignment horizontal="center" vertical="center"/>
    </xf>
    <xf numFmtId="166" fontId="68" fillId="13" borderId="1" xfId="0" applyNumberFormat="1" applyFont="1" applyFill="1" applyBorder="1" applyAlignment="1">
      <alignment horizontal="center" vertical="center"/>
    </xf>
    <xf numFmtId="166" fontId="68" fillId="13" borderId="23" xfId="0" applyNumberFormat="1" applyFont="1" applyFill="1" applyBorder="1" applyAlignment="1">
      <alignment horizontal="center" vertical="center"/>
    </xf>
    <xf numFmtId="0" fontId="68" fillId="13" borderId="23" xfId="0" applyFont="1" applyFill="1" applyBorder="1" applyAlignment="1">
      <alignment vertical="center"/>
    </xf>
    <xf numFmtId="0" fontId="69" fillId="13" borderId="23" xfId="0" applyFont="1" applyFill="1" applyBorder="1" applyAlignment="1">
      <alignment horizontal="center" vertical="center" wrapText="1"/>
    </xf>
    <xf numFmtId="181" fontId="69" fillId="13" borderId="1" xfId="1" applyNumberFormat="1" applyFont="1" applyFill="1" applyBorder="1" applyAlignment="1" applyProtection="1">
      <alignment horizontal="justify" vertical="center" wrapText="1"/>
    </xf>
    <xf numFmtId="181" fontId="68" fillId="13" borderId="23" xfId="0" applyNumberFormat="1" applyFont="1" applyFill="1" applyBorder="1" applyAlignment="1">
      <alignment vertical="center"/>
    </xf>
    <xf numFmtId="181" fontId="68" fillId="13" borderId="1" xfId="0" applyNumberFormat="1" applyFont="1" applyFill="1" applyBorder="1" applyAlignment="1">
      <alignment vertical="center"/>
    </xf>
    <xf numFmtId="0" fontId="68" fillId="13" borderId="0" xfId="0" applyFont="1" applyFill="1" applyAlignment="1">
      <alignment vertical="center"/>
    </xf>
    <xf numFmtId="0" fontId="88" fillId="0" borderId="23" xfId="0" applyFont="1" applyBorder="1" applyAlignment="1">
      <alignment horizontal="center" vertical="center" wrapText="1"/>
    </xf>
    <xf numFmtId="0" fontId="88" fillId="0" borderId="11" xfId="0" applyFont="1" applyBorder="1" applyAlignment="1">
      <alignment vertical="center"/>
    </xf>
    <xf numFmtId="164" fontId="69" fillId="0" borderId="53" xfId="1" applyNumberFormat="1" applyFont="1" applyBorder="1" applyAlignment="1" applyProtection="1">
      <alignment vertical="center" wrapText="1"/>
    </xf>
    <xf numFmtId="0" fontId="88" fillId="0" borderId="23" xfId="0" applyFont="1" applyFill="1" applyBorder="1" applyAlignment="1">
      <alignment horizontal="center" vertical="center"/>
    </xf>
    <xf numFmtId="0" fontId="65" fillId="13" borderId="23" xfId="0" applyFont="1" applyFill="1" applyBorder="1" applyAlignment="1">
      <alignment horizontal="center" vertical="center"/>
    </xf>
    <xf numFmtId="0" fontId="65" fillId="13" borderId="23" xfId="0" applyFont="1" applyFill="1" applyBorder="1" applyAlignment="1">
      <alignment horizontal="center" vertical="center" wrapText="1"/>
    </xf>
    <xf numFmtId="0" fontId="89" fillId="0" borderId="0" xfId="0" applyFont="1" applyAlignment="1">
      <alignment vertical="center"/>
    </xf>
    <xf numFmtId="0" fontId="61" fillId="0" borderId="0" xfId="0" applyFont="1" applyAlignment="1">
      <alignment vertical="center"/>
    </xf>
    <xf numFmtId="0" fontId="65" fillId="13" borderId="23" xfId="0" applyFont="1" applyFill="1" applyBorder="1" applyAlignment="1">
      <alignment vertical="center"/>
    </xf>
    <xf numFmtId="0" fontId="89" fillId="17" borderId="0" xfId="0" applyFont="1" applyFill="1" applyAlignment="1">
      <alignment vertical="center"/>
    </xf>
    <xf numFmtId="0" fontId="89" fillId="0" borderId="0" xfId="0" applyFont="1" applyAlignment="1">
      <alignment horizontal="center" vertical="center"/>
    </xf>
    <xf numFmtId="0" fontId="89" fillId="0" borderId="37" xfId="0" applyFont="1" applyBorder="1" applyAlignment="1">
      <alignment horizontal="right" vertical="center"/>
    </xf>
    <xf numFmtId="9" fontId="90" fillId="0" borderId="36" xfId="3" applyFont="1" applyBorder="1" applyAlignment="1">
      <alignment vertical="center"/>
    </xf>
    <xf numFmtId="0" fontId="90" fillId="0" borderId="0" xfId="0" applyFont="1" applyAlignment="1">
      <alignment vertical="center"/>
    </xf>
    <xf numFmtId="0" fontId="90" fillId="0" borderId="0" xfId="0" applyFont="1" applyAlignment="1">
      <alignment horizontal="center" vertical="center"/>
    </xf>
    <xf numFmtId="0" fontId="89" fillId="0" borderId="36" xfId="0" applyFont="1" applyBorder="1" applyAlignment="1">
      <alignment vertical="center"/>
    </xf>
    <xf numFmtId="170" fontId="51" fillId="0" borderId="36" xfId="4" applyNumberFormat="1" applyFont="1" applyBorder="1" applyAlignment="1">
      <alignment vertical="center"/>
    </xf>
    <xf numFmtId="0" fontId="89" fillId="0" borderId="0" xfId="4" applyFont="1" applyAlignment="1">
      <alignment horizontal="center" vertical="center"/>
    </xf>
    <xf numFmtId="0" fontId="89" fillId="0" borderId="45" xfId="4" applyFont="1" applyBorder="1" applyAlignment="1">
      <alignment horizontal="right" vertical="center"/>
    </xf>
    <xf numFmtId="0" fontId="89" fillId="0" borderId="46" xfId="0" applyFont="1" applyBorder="1" applyAlignment="1">
      <alignment vertical="center"/>
    </xf>
    <xf numFmtId="0" fontId="89" fillId="0" borderId="0" xfId="4" applyFont="1" applyAlignment="1">
      <alignment vertical="center"/>
    </xf>
    <xf numFmtId="170" fontId="92" fillId="0" borderId="36" xfId="4" applyNumberFormat="1" applyFont="1" applyBorder="1" applyAlignment="1">
      <alignment vertical="center"/>
    </xf>
    <xf numFmtId="4" fontId="89" fillId="0" borderId="0" xfId="4" applyNumberFormat="1" applyFont="1" applyBorder="1" applyAlignment="1">
      <alignment vertical="center"/>
    </xf>
    <xf numFmtId="170" fontId="51" fillId="0" borderId="0" xfId="4" applyNumberFormat="1" applyFont="1" applyAlignment="1">
      <alignment vertical="center"/>
    </xf>
    <xf numFmtId="0" fontId="0" fillId="17" borderId="0" xfId="0" applyFill="1" applyAlignment="1">
      <alignment vertical="center"/>
    </xf>
    <xf numFmtId="0" fontId="89" fillId="22" borderId="0" xfId="8" applyFont="1" applyFill="1" applyAlignment="1">
      <alignment vertical="center"/>
    </xf>
    <xf numFmtId="0" fontId="9" fillId="34" borderId="1" xfId="0" applyFont="1" applyFill="1" applyBorder="1" applyAlignment="1">
      <alignment horizontal="center" vertical="center" wrapText="1"/>
    </xf>
    <xf numFmtId="0" fontId="96" fillId="0" borderId="0" xfId="0" applyFont="1" applyFill="1" applyAlignment="1">
      <alignment vertical="center"/>
    </xf>
    <xf numFmtId="0" fontId="69" fillId="0" borderId="0" xfId="0" applyFont="1" applyFill="1" applyAlignment="1">
      <alignment vertical="center"/>
    </xf>
    <xf numFmtId="170" fontId="69" fillId="0" borderId="0" xfId="0" applyNumberFormat="1" applyFont="1" applyFill="1" applyAlignment="1">
      <alignment vertical="center"/>
    </xf>
    <xf numFmtId="0" fontId="112" fillId="0" borderId="23" xfId="4" applyFont="1" applyBorder="1" applyAlignment="1">
      <alignment vertical="center" wrapText="1"/>
    </xf>
    <xf numFmtId="0" fontId="113" fillId="27" borderId="23" xfId="4" applyFont="1" applyFill="1" applyBorder="1" applyAlignment="1">
      <alignment horizontal="left" vertical="center" wrapText="1"/>
    </xf>
    <xf numFmtId="0" fontId="14" fillId="0" borderId="0" xfId="0" applyFont="1" applyFill="1" applyAlignment="1" applyProtection="1">
      <alignment horizontal="left" vertical="center"/>
    </xf>
    <xf numFmtId="0" fontId="14" fillId="0" borderId="0" xfId="0" applyFont="1" applyFill="1" applyAlignment="1" applyProtection="1">
      <alignment horizontal="center" vertical="center"/>
    </xf>
    <xf numFmtId="0" fontId="68" fillId="0" borderId="0" xfId="0" applyFont="1" applyFill="1" applyAlignment="1">
      <alignment horizontal="center"/>
    </xf>
    <xf numFmtId="0" fontId="73" fillId="0" borderId="0" xfId="0" applyFont="1" applyAlignment="1">
      <alignment horizontal="center" vertical="center" wrapText="1"/>
    </xf>
    <xf numFmtId="0" fontId="65" fillId="16" borderId="0" xfId="0" applyFont="1" applyFill="1" applyBorder="1" applyAlignment="1">
      <alignment horizontal="center" vertical="center" wrapText="1"/>
    </xf>
    <xf numFmtId="0" fontId="67" fillId="0" borderId="23" xfId="0" applyFont="1" applyBorder="1" applyAlignment="1">
      <alignment horizontal="center" vertical="center"/>
    </xf>
    <xf numFmtId="0" fontId="67" fillId="0" borderId="23" xfId="0" applyFont="1" applyBorder="1" applyAlignment="1">
      <alignment horizontal="center" vertical="center" wrapText="1"/>
    </xf>
    <xf numFmtId="0" fontId="65" fillId="0" borderId="23" xfId="0" applyFont="1" applyBorder="1" applyAlignment="1">
      <alignment vertical="center" wrapText="1"/>
    </xf>
    <xf numFmtId="0" fontId="0" fillId="0" borderId="23" xfId="0" applyBorder="1" applyAlignment="1">
      <alignment vertical="center"/>
    </xf>
    <xf numFmtId="180" fontId="65" fillId="0" borderId="23" xfId="0" applyNumberFormat="1" applyFont="1" applyBorder="1" applyAlignment="1">
      <alignment horizontal="center" vertical="center" wrapText="1"/>
    </xf>
    <xf numFmtId="180" fontId="67" fillId="0" borderId="23" xfId="0" applyNumberFormat="1" applyFont="1" applyBorder="1" applyAlignment="1">
      <alignment horizontal="center" vertical="center" wrapText="1"/>
    </xf>
    <xf numFmtId="0" fontId="69" fillId="3" borderId="24" xfId="0" applyFont="1" applyFill="1" applyBorder="1" applyAlignment="1">
      <alignment horizontal="center" vertical="center"/>
    </xf>
    <xf numFmtId="0" fontId="69" fillId="3" borderId="25" xfId="0" applyFont="1" applyFill="1" applyBorder="1" applyAlignment="1">
      <alignment horizontal="center" vertical="center"/>
    </xf>
    <xf numFmtId="0" fontId="69" fillId="3" borderId="26" xfId="0" applyFont="1" applyFill="1" applyBorder="1" applyAlignment="1">
      <alignment horizontal="center" vertical="center"/>
    </xf>
    <xf numFmtId="0" fontId="69" fillId="0" borderId="2" xfId="0" applyFont="1" applyBorder="1" applyAlignment="1">
      <alignment horizontal="center" vertical="center" wrapText="1"/>
    </xf>
    <xf numFmtId="0" fontId="69" fillId="0" borderId="4" xfId="0" applyFont="1" applyBorder="1" applyAlignment="1">
      <alignment horizontal="center" vertical="center" wrapText="1"/>
    </xf>
    <xf numFmtId="0" fontId="68" fillId="0" borderId="24" xfId="0" applyFont="1" applyBorder="1" applyAlignment="1">
      <alignment horizontal="center" vertical="center"/>
    </xf>
    <xf numFmtId="0" fontId="68" fillId="0" borderId="26" xfId="0" applyFont="1" applyBorder="1" applyAlignment="1">
      <alignment horizontal="center" vertical="center"/>
    </xf>
    <xf numFmtId="170" fontId="69" fillId="0" borderId="2" xfId="0" applyNumberFormat="1" applyFont="1" applyFill="1" applyBorder="1" applyAlignment="1">
      <alignment horizontal="center" vertical="center" wrapText="1"/>
    </xf>
    <xf numFmtId="170" fontId="69" fillId="0" borderId="4" xfId="0" applyNumberFormat="1" applyFont="1" applyFill="1" applyBorder="1" applyAlignment="1">
      <alignment horizontal="center" vertical="center" wrapText="1"/>
    </xf>
    <xf numFmtId="0" fontId="47" fillId="17" borderId="10" xfId="0" applyFont="1" applyFill="1" applyBorder="1" applyAlignment="1">
      <alignment horizontal="center" vertical="center"/>
    </xf>
    <xf numFmtId="0" fontId="47" fillId="17" borderId="11" xfId="0" applyFont="1" applyFill="1" applyBorder="1" applyAlignment="1">
      <alignment horizontal="center" vertical="center"/>
    </xf>
    <xf numFmtId="0" fontId="95" fillId="0" borderId="24" xfId="0" applyFont="1" applyBorder="1" applyAlignment="1">
      <alignment horizontal="center" vertical="center" wrapText="1"/>
    </xf>
    <xf numFmtId="0" fontId="95" fillId="0" borderId="26" xfId="0" applyFont="1" applyBorder="1" applyAlignment="1">
      <alignment horizontal="center" vertical="center" wrapText="1"/>
    </xf>
    <xf numFmtId="0" fontId="47" fillId="18" borderId="34" xfId="0" applyFont="1" applyFill="1" applyBorder="1" applyAlignment="1">
      <alignment horizontal="center" vertical="center"/>
    </xf>
    <xf numFmtId="0" fontId="47" fillId="18" borderId="25" xfId="0" applyFont="1" applyFill="1" applyBorder="1" applyAlignment="1">
      <alignment horizontal="center" vertical="center"/>
    </xf>
    <xf numFmtId="0" fontId="47" fillId="18" borderId="26" xfId="0" applyFont="1" applyFill="1" applyBorder="1" applyAlignment="1">
      <alignment horizontal="center" vertical="center"/>
    </xf>
    <xf numFmtId="0" fontId="84" fillId="30" borderId="29" xfId="0" applyFont="1" applyFill="1" applyBorder="1" applyAlignment="1">
      <alignment horizontal="center" vertical="center" wrapText="1"/>
    </xf>
    <xf numFmtId="0" fontId="84" fillId="30" borderId="30" xfId="0" applyFont="1" applyFill="1" applyBorder="1" applyAlignment="1">
      <alignment horizontal="center" vertical="center" wrapText="1"/>
    </xf>
    <xf numFmtId="0" fontId="84" fillId="30" borderId="31" xfId="0" applyFont="1" applyFill="1" applyBorder="1" applyAlignment="1">
      <alignment horizontal="center" vertical="center" wrapText="1"/>
    </xf>
    <xf numFmtId="0" fontId="47" fillId="20" borderId="29" xfId="0" applyFont="1" applyFill="1" applyBorder="1" applyAlignment="1">
      <alignment horizontal="right" vertical="center"/>
    </xf>
    <xf numFmtId="0" fontId="47" fillId="20" borderId="30" xfId="0" applyFont="1" applyFill="1" applyBorder="1" applyAlignment="1">
      <alignment horizontal="right" vertical="center"/>
    </xf>
    <xf numFmtId="0" fontId="47" fillId="20" borderId="31" xfId="0" applyFont="1" applyFill="1" applyBorder="1" applyAlignment="1">
      <alignment horizontal="right" vertical="center"/>
    </xf>
    <xf numFmtId="0" fontId="47" fillId="20" borderId="29" xfId="0" applyFont="1" applyFill="1" applyBorder="1" applyAlignment="1">
      <alignment horizontal="center" vertical="center"/>
    </xf>
    <xf numFmtId="0" fontId="47" fillId="20" borderId="30" xfId="0" applyFont="1" applyFill="1" applyBorder="1" applyAlignment="1">
      <alignment horizontal="center" vertical="center"/>
    </xf>
    <xf numFmtId="0" fontId="47" fillId="20" borderId="31" xfId="0" applyFont="1" applyFill="1" applyBorder="1" applyAlignment="1">
      <alignment horizontal="center" vertical="center"/>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95" fillId="0" borderId="25" xfId="0" applyFont="1" applyBorder="1" applyAlignment="1">
      <alignment horizontal="center" vertical="center" wrapText="1"/>
    </xf>
    <xf numFmtId="0" fontId="67" fillId="17" borderId="24" xfId="0" applyFont="1" applyFill="1" applyBorder="1" applyAlignment="1">
      <alignment horizontal="center" vertical="center"/>
    </xf>
    <xf numFmtId="0" fontId="67" fillId="17" borderId="26" xfId="0" applyFont="1" applyFill="1" applyBorder="1" applyAlignment="1">
      <alignment horizontal="center" vertical="center"/>
    </xf>
    <xf numFmtId="0" fontId="65" fillId="0" borderId="24" xfId="0" applyFont="1" applyBorder="1" applyAlignment="1">
      <alignment horizontal="right" vertical="center" wrapText="1"/>
    </xf>
    <xf numFmtId="0" fontId="65" fillId="0" borderId="25" xfId="0" applyFont="1" applyBorder="1" applyAlignment="1">
      <alignment horizontal="right" vertical="center" wrapText="1"/>
    </xf>
    <xf numFmtId="0" fontId="65" fillId="0" borderId="26" xfId="0" applyFont="1" applyBorder="1" applyAlignment="1">
      <alignment horizontal="right" vertical="center" wrapText="1"/>
    </xf>
    <xf numFmtId="0" fontId="96" fillId="17" borderId="24" xfId="0" applyFont="1" applyFill="1" applyBorder="1" applyAlignment="1">
      <alignment horizontal="center" vertical="center"/>
    </xf>
    <xf numFmtId="0" fontId="96" fillId="17" borderId="25" xfId="0" applyFont="1" applyFill="1" applyBorder="1" applyAlignment="1">
      <alignment horizontal="center" vertical="center"/>
    </xf>
    <xf numFmtId="0" fontId="96" fillId="17" borderId="26" xfId="0" applyFont="1" applyFill="1" applyBorder="1" applyAlignment="1">
      <alignment horizontal="center" vertical="center"/>
    </xf>
    <xf numFmtId="0" fontId="67" fillId="17" borderId="24" xfId="0" applyFont="1" applyFill="1" applyBorder="1" applyAlignment="1">
      <alignment horizontal="center" vertical="center" wrapText="1"/>
    </xf>
    <xf numFmtId="0" fontId="67" fillId="17" borderId="25" xfId="0" applyFont="1" applyFill="1" applyBorder="1" applyAlignment="1">
      <alignment horizontal="center" vertical="center" wrapText="1"/>
    </xf>
    <xf numFmtId="0" fontId="67" fillId="17" borderId="26" xfId="0" applyFont="1" applyFill="1" applyBorder="1" applyAlignment="1">
      <alignment horizontal="center" vertical="center" wrapText="1"/>
    </xf>
    <xf numFmtId="170" fontId="65" fillId="24" borderId="24" xfId="0" applyNumberFormat="1" applyFont="1" applyFill="1" applyBorder="1" applyAlignment="1">
      <alignment horizontal="center" vertical="center" wrapText="1"/>
    </xf>
    <xf numFmtId="170" fontId="65" fillId="24" borderId="26" xfId="0" applyNumberFormat="1" applyFont="1" applyFill="1" applyBorder="1" applyAlignment="1">
      <alignment horizontal="center" vertical="center" wrapText="1"/>
    </xf>
    <xf numFmtId="170" fontId="65" fillId="25" borderId="24" xfId="0" applyNumberFormat="1" applyFont="1" applyFill="1" applyBorder="1" applyAlignment="1">
      <alignment horizontal="center" vertical="center" wrapText="1"/>
    </xf>
    <xf numFmtId="170" fontId="65" fillId="25" borderId="26" xfId="0" applyNumberFormat="1" applyFont="1" applyFill="1" applyBorder="1" applyAlignment="1">
      <alignment horizontal="center" vertical="center" wrapText="1"/>
    </xf>
    <xf numFmtId="170" fontId="65" fillId="26" borderId="24" xfId="0" applyNumberFormat="1" applyFont="1" applyFill="1" applyBorder="1" applyAlignment="1">
      <alignment horizontal="center" vertical="center" wrapText="1"/>
    </xf>
    <xf numFmtId="0" fontId="65" fillId="26" borderId="26" xfId="0" applyFont="1" applyFill="1" applyBorder="1" applyAlignment="1">
      <alignment horizontal="center" vertical="center" wrapText="1"/>
    </xf>
    <xf numFmtId="170" fontId="65" fillId="0" borderId="24" xfId="0" applyNumberFormat="1" applyFont="1" applyBorder="1" applyAlignment="1">
      <alignment horizontal="right" vertical="center" wrapText="1"/>
    </xf>
    <xf numFmtId="0" fontId="65" fillId="0" borderId="2" xfId="0" applyFont="1" applyBorder="1" applyAlignment="1">
      <alignment vertical="center" wrapText="1"/>
    </xf>
    <xf numFmtId="0" fontId="0" fillId="0" borderId="4" xfId="0" applyBorder="1" applyAlignment="1">
      <alignment vertical="center" wrapText="1"/>
    </xf>
    <xf numFmtId="180" fontId="65" fillId="0" borderId="2" xfId="0" applyNumberFormat="1" applyFont="1" applyBorder="1" applyAlignment="1">
      <alignment horizontal="center" vertical="center" wrapText="1"/>
    </xf>
    <xf numFmtId="180" fontId="0" fillId="0" borderId="4" xfId="0" applyNumberFormat="1" applyBorder="1" applyAlignment="1">
      <alignment horizontal="center" vertical="center" wrapText="1"/>
    </xf>
    <xf numFmtId="0" fontId="67" fillId="17" borderId="8" xfId="0" applyFont="1" applyFill="1" applyBorder="1" applyAlignment="1">
      <alignment horizontal="center" vertical="center" wrapText="1"/>
    </xf>
    <xf numFmtId="0" fontId="0" fillId="0" borderId="0" xfId="0" applyBorder="1" applyAlignment="1">
      <alignment vertical="center"/>
    </xf>
    <xf numFmtId="0" fontId="67" fillId="17" borderId="25" xfId="0" applyFont="1" applyFill="1" applyBorder="1" applyAlignment="1">
      <alignment horizontal="center" vertical="center"/>
    </xf>
    <xf numFmtId="0" fontId="78" fillId="0" borderId="24" xfId="0" applyFont="1" applyBorder="1" applyAlignment="1">
      <alignment horizontal="center" vertical="center" wrapText="1"/>
    </xf>
    <xf numFmtId="0" fontId="78" fillId="0" borderId="26" xfId="0" applyFont="1" applyBorder="1" applyAlignment="1">
      <alignment horizontal="center" vertical="center" wrapText="1"/>
    </xf>
    <xf numFmtId="170" fontId="67" fillId="26" borderId="24" xfId="0" applyNumberFormat="1" applyFont="1" applyFill="1" applyBorder="1" applyAlignment="1">
      <alignment horizontal="center" vertical="center" wrapText="1"/>
    </xf>
    <xf numFmtId="170" fontId="67" fillId="26" borderId="26" xfId="0" applyNumberFormat="1" applyFont="1" applyFill="1" applyBorder="1" applyAlignment="1">
      <alignment horizontal="center" vertical="center" wrapText="1"/>
    </xf>
    <xf numFmtId="170" fontId="67" fillId="0" borderId="23" xfId="0" applyNumberFormat="1" applyFont="1" applyBorder="1" applyAlignment="1">
      <alignment horizontal="left" vertical="center" wrapText="1"/>
    </xf>
    <xf numFmtId="170" fontId="65" fillId="0" borderId="23" xfId="0" applyNumberFormat="1" applyFont="1" applyBorder="1" applyAlignment="1">
      <alignment horizontal="left" vertical="center" wrapText="1"/>
    </xf>
    <xf numFmtId="0" fontId="111" fillId="0" borderId="0" xfId="1" applyFont="1" applyFill="1" applyBorder="1" applyAlignment="1">
      <alignment horizontal="left" vertical="center"/>
    </xf>
    <xf numFmtId="0" fontId="15" fillId="0" borderId="1" xfId="1" applyFont="1" applyBorder="1" applyAlignment="1">
      <alignment horizontal="center" vertical="center" wrapText="1"/>
    </xf>
    <xf numFmtId="0" fontId="15" fillId="0" borderId="1" xfId="1" applyFont="1" applyFill="1" applyBorder="1" applyAlignment="1">
      <alignment horizontal="center" vertical="center" wrapText="1"/>
    </xf>
    <xf numFmtId="0" fontId="47" fillId="17" borderId="24" xfId="0" applyFont="1" applyFill="1" applyBorder="1" applyAlignment="1">
      <alignment horizontal="center" vertical="center"/>
    </xf>
    <xf numFmtId="0" fontId="47" fillId="17" borderId="25" xfId="0" applyFont="1" applyFill="1" applyBorder="1" applyAlignment="1">
      <alignment horizontal="center" vertical="center"/>
    </xf>
    <xf numFmtId="0" fontId="47" fillId="17" borderId="26" xfId="0" applyFont="1" applyFill="1" applyBorder="1" applyAlignment="1">
      <alignment horizontal="center" vertical="center"/>
    </xf>
    <xf numFmtId="0" fontId="51" fillId="17" borderId="47" xfId="4" applyFont="1" applyFill="1" applyBorder="1" applyAlignment="1">
      <alignment horizontal="center" vertical="center" wrapText="1"/>
    </xf>
    <xf numFmtId="0" fontId="51" fillId="17" borderId="48" xfId="4" applyFont="1" applyFill="1" applyBorder="1" applyAlignment="1">
      <alignment horizontal="center" vertical="center" wrapText="1"/>
    </xf>
    <xf numFmtId="0" fontId="89" fillId="0" borderId="39" xfId="8" applyFont="1" applyBorder="1" applyAlignment="1">
      <alignment horizontal="left" vertical="center" wrapText="1"/>
    </xf>
    <xf numFmtId="0" fontId="89" fillId="0" borderId="17" xfId="8" applyFont="1" applyBorder="1" applyAlignment="1">
      <alignment horizontal="left" vertical="center" wrapText="1"/>
    </xf>
    <xf numFmtId="0" fontId="89" fillId="0" borderId="42" xfId="8" applyFont="1" applyBorder="1" applyAlignment="1">
      <alignment horizontal="left" vertical="center" wrapText="1"/>
    </xf>
    <xf numFmtId="0" fontId="89" fillId="0" borderId="40" xfId="8" applyFont="1" applyBorder="1" applyAlignment="1">
      <alignment vertical="center" wrapText="1"/>
    </xf>
    <xf numFmtId="0" fontId="89" fillId="0" borderId="41" xfId="8" applyFont="1" applyBorder="1" applyAlignment="1">
      <alignment vertical="center" wrapText="1"/>
    </xf>
    <xf numFmtId="0" fontId="89" fillId="0" borderId="43" xfId="8" applyFont="1" applyBorder="1" applyAlignment="1">
      <alignment vertical="center" wrapText="1"/>
    </xf>
    <xf numFmtId="0" fontId="89" fillId="0" borderId="37" xfId="8" applyFont="1" applyBorder="1" applyAlignment="1">
      <alignment horizontal="left" vertical="center"/>
    </xf>
    <xf numFmtId="0" fontId="89" fillId="0" borderId="38" xfId="8" applyFont="1" applyBorder="1" applyAlignment="1">
      <alignment horizontal="left" vertical="center"/>
    </xf>
    <xf numFmtId="0" fontId="89" fillId="0" borderId="39" xfId="8" applyFont="1" applyBorder="1" applyAlignment="1">
      <alignment vertical="center"/>
    </xf>
    <xf numFmtId="0" fontId="89" fillId="0" borderId="17" xfId="8" applyFont="1" applyBorder="1" applyAlignment="1">
      <alignment vertical="center"/>
    </xf>
    <xf numFmtId="0" fontId="89" fillId="0" borderId="42" xfId="8" applyFont="1" applyBorder="1" applyAlignment="1">
      <alignment vertical="center"/>
    </xf>
    <xf numFmtId="0" fontId="89" fillId="0" borderId="39" xfId="8" applyFont="1" applyBorder="1" applyAlignment="1">
      <alignment vertical="center" wrapText="1"/>
    </xf>
    <xf numFmtId="0" fontId="89" fillId="0" borderId="17" xfId="8" applyFont="1" applyBorder="1" applyAlignment="1">
      <alignment vertical="center" wrapText="1"/>
    </xf>
    <xf numFmtId="0" fontId="89" fillId="0" borderId="42" xfId="8" applyFont="1" applyBorder="1" applyAlignment="1">
      <alignment vertical="center" wrapText="1"/>
    </xf>
    <xf numFmtId="0" fontId="89" fillId="0" borderId="49" xfId="13" applyFont="1" applyBorder="1" applyAlignment="1">
      <alignment horizontal="left" vertical="center"/>
    </xf>
    <xf numFmtId="0" fontId="89" fillId="0" borderId="50" xfId="13" applyFont="1" applyBorder="1" applyAlignment="1">
      <alignment horizontal="left" vertical="center"/>
    </xf>
    <xf numFmtId="0" fontId="89" fillId="0" borderId="51" xfId="13" applyFont="1" applyBorder="1" applyAlignment="1">
      <alignment horizontal="left" vertical="center"/>
    </xf>
    <xf numFmtId="0" fontId="65" fillId="13" borderId="23" xfId="0" applyFont="1" applyFill="1" applyBorder="1" applyAlignment="1">
      <alignment horizontal="center" vertical="center" wrapText="1"/>
    </xf>
    <xf numFmtId="0" fontId="110" fillId="0" borderId="23" xfId="0" applyFont="1" applyBorder="1" applyAlignment="1">
      <alignment horizontal="center" vertical="center" wrapText="1"/>
    </xf>
    <xf numFmtId="0" fontId="51" fillId="16" borderId="0" xfId="0" applyFont="1" applyFill="1" applyBorder="1" applyAlignment="1">
      <alignment horizontal="center" vertical="center"/>
    </xf>
    <xf numFmtId="0" fontId="88" fillId="0" borderId="2" xfId="0" applyFont="1" applyBorder="1" applyAlignment="1">
      <alignment horizontal="center" vertical="center" wrapText="1"/>
    </xf>
    <xf numFmtId="0" fontId="88" fillId="0" borderId="3"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32" xfId="0" applyFont="1" applyBorder="1" applyAlignment="1">
      <alignment horizontal="center" vertical="center" wrapText="1"/>
    </xf>
    <xf numFmtId="0" fontId="69" fillId="13" borderId="24" xfId="0" applyFont="1" applyFill="1" applyBorder="1" applyAlignment="1">
      <alignment horizontal="center" vertical="center" wrapText="1"/>
    </xf>
    <xf numFmtId="0" fontId="69" fillId="13" borderId="25" xfId="0" applyFont="1" applyFill="1" applyBorder="1" applyAlignment="1">
      <alignment horizontal="center" vertical="center" wrapText="1"/>
    </xf>
    <xf numFmtId="0" fontId="69" fillId="13" borderId="26" xfId="0" applyFont="1" applyFill="1" applyBorder="1" applyAlignment="1">
      <alignment horizontal="center" vertical="center" wrapText="1"/>
    </xf>
    <xf numFmtId="0" fontId="67" fillId="0" borderId="0" xfId="0" applyFont="1" applyFill="1" applyBorder="1" applyAlignment="1">
      <alignment horizontal="left" vertical="center" wrapText="1"/>
    </xf>
    <xf numFmtId="0" fontId="46" fillId="17" borderId="0" xfId="0" applyFont="1" applyFill="1" applyBorder="1" applyAlignment="1">
      <alignment horizontal="center" vertical="center"/>
    </xf>
    <xf numFmtId="0" fontId="88" fillId="0" borderId="7" xfId="0" applyFont="1" applyBorder="1" applyAlignment="1">
      <alignment horizontal="center" vertical="center" wrapText="1"/>
    </xf>
    <xf numFmtId="0" fontId="88" fillId="0" borderId="9" xfId="0" applyFont="1" applyBorder="1" applyAlignment="1">
      <alignment horizontal="center" vertical="center" wrapText="1"/>
    </xf>
    <xf numFmtId="0" fontId="88" fillId="0" borderId="4" xfId="0" applyFont="1" applyBorder="1" applyAlignment="1">
      <alignment horizontal="center" vertical="center" wrapText="1"/>
    </xf>
    <xf numFmtId="0" fontId="88" fillId="0" borderId="23" xfId="0" applyFont="1" applyBorder="1" applyAlignment="1">
      <alignment horizontal="center" vertical="center" wrapText="1"/>
    </xf>
    <xf numFmtId="0" fontId="69" fillId="13" borderId="23" xfId="0" applyFont="1" applyFill="1" applyBorder="1" applyAlignment="1">
      <alignment horizontal="left" vertical="center" wrapText="1"/>
    </xf>
    <xf numFmtId="0" fontId="69" fillId="13" borderId="24" xfId="0" applyFont="1" applyFill="1" applyBorder="1" applyAlignment="1">
      <alignment horizontal="left" vertical="center" wrapText="1"/>
    </xf>
    <xf numFmtId="0" fontId="69" fillId="13" borderId="25" xfId="0" applyFont="1" applyFill="1" applyBorder="1" applyAlignment="1">
      <alignment horizontal="left" vertical="center" wrapText="1"/>
    </xf>
    <xf numFmtId="0" fontId="69" fillId="13" borderId="26" xfId="0" applyFont="1" applyFill="1" applyBorder="1" applyAlignment="1">
      <alignment horizontal="left" vertical="center" wrapText="1"/>
    </xf>
    <xf numFmtId="0" fontId="13" fillId="0" borderId="0" xfId="0" applyFont="1" applyBorder="1" applyAlignment="1" applyProtection="1">
      <alignment vertical="top" wrapText="1"/>
    </xf>
    <xf numFmtId="0" fontId="13" fillId="0" borderId="0" xfId="0" applyFont="1" applyBorder="1" applyAlignment="1" applyProtection="1">
      <alignment horizontal="left" vertical="top" wrapText="1"/>
    </xf>
    <xf numFmtId="0" fontId="22" fillId="0" borderId="13" xfId="0" applyFont="1" applyBorder="1" applyAlignment="1" applyProtection="1">
      <alignment vertical="top" wrapText="1"/>
    </xf>
    <xf numFmtId="0" fontId="22" fillId="0" borderId="19" xfId="0" applyFont="1" applyBorder="1" applyAlignment="1" applyProtection="1">
      <alignment vertical="top" wrapText="1"/>
    </xf>
    <xf numFmtId="0" fontId="13" fillId="0" borderId="13" xfId="0" applyFont="1" applyBorder="1" applyAlignment="1" applyProtection="1">
      <alignment vertical="top" wrapText="1"/>
    </xf>
    <xf numFmtId="0" fontId="13" fillId="0" borderId="19" xfId="0" applyFont="1" applyBorder="1" applyAlignment="1" applyProtection="1">
      <alignment vertical="top" wrapText="1"/>
    </xf>
    <xf numFmtId="0" fontId="13" fillId="0" borderId="14" xfId="0" applyFont="1" applyBorder="1" applyAlignment="1" applyProtection="1">
      <alignment vertical="top" wrapText="1"/>
    </xf>
    <xf numFmtId="0" fontId="13" fillId="0" borderId="15" xfId="0" applyFont="1" applyBorder="1" applyAlignment="1" applyProtection="1">
      <alignment vertical="top" wrapText="1"/>
    </xf>
    <xf numFmtId="0" fontId="13" fillId="2" borderId="13" xfId="0" applyFont="1" applyFill="1" applyBorder="1" applyAlignment="1" applyProtection="1">
      <alignment vertical="top" wrapText="1"/>
    </xf>
    <xf numFmtId="0" fontId="13" fillId="2" borderId="19" xfId="0" applyFont="1" applyFill="1" applyBorder="1" applyAlignment="1" applyProtection="1">
      <alignment vertical="top" wrapText="1"/>
    </xf>
    <xf numFmtId="0" fontId="20" fillId="0" borderId="0" xfId="0" applyFont="1" applyBorder="1" applyAlignment="1" applyProtection="1">
      <alignment horizontal="right" vertical="top" wrapText="1"/>
    </xf>
    <xf numFmtId="0" fontId="76" fillId="0" borderId="0" xfId="0" applyFont="1" applyBorder="1" applyAlignment="1" applyProtection="1">
      <alignment horizontal="center" vertical="center" wrapText="1"/>
    </xf>
    <xf numFmtId="0" fontId="21" fillId="2" borderId="13" xfId="0" applyFont="1" applyFill="1" applyBorder="1" applyAlignment="1" applyProtection="1">
      <alignment vertical="top" wrapText="1"/>
    </xf>
    <xf numFmtId="0" fontId="21" fillId="2" borderId="19" xfId="0" applyFont="1" applyFill="1" applyBorder="1" applyAlignment="1" applyProtection="1">
      <alignment vertical="top" wrapText="1"/>
    </xf>
    <xf numFmtId="0" fontId="13" fillId="2" borderId="15" xfId="0" applyFont="1" applyFill="1" applyBorder="1" applyAlignment="1" applyProtection="1">
      <alignment horizontal="center" vertical="top" wrapText="1"/>
    </xf>
    <xf numFmtId="3" fontId="13" fillId="2" borderId="1" xfId="0" applyNumberFormat="1" applyFont="1" applyFill="1" applyBorder="1" applyAlignment="1" applyProtection="1">
      <alignment horizontal="right" vertical="top" wrapText="1"/>
      <protection locked="0"/>
    </xf>
    <xf numFmtId="3" fontId="20" fillId="2" borderId="1" xfId="0" applyNumberFormat="1" applyFont="1" applyFill="1" applyBorder="1" applyAlignment="1" applyProtection="1">
      <alignment horizontal="right" vertical="top" wrapText="1"/>
      <protection locked="0"/>
    </xf>
    <xf numFmtId="0" fontId="55" fillId="0" borderId="0" xfId="0" applyFont="1" applyBorder="1" applyAlignment="1">
      <alignment horizontal="left" vertical="center" wrapText="1"/>
    </xf>
    <xf numFmtId="0" fontId="14" fillId="0" borderId="0" xfId="0" applyFont="1" applyFill="1" applyBorder="1" applyAlignment="1">
      <alignment wrapText="1"/>
    </xf>
    <xf numFmtId="0" fontId="9" fillId="0" borderId="5" xfId="0" applyFont="1" applyBorder="1" applyAlignment="1">
      <alignment horizontal="center" wrapText="1"/>
    </xf>
    <xf numFmtId="0" fontId="9" fillId="0" borderId="13" xfId="0" applyFont="1" applyBorder="1" applyAlignment="1">
      <alignment horizontal="center"/>
    </xf>
    <xf numFmtId="0" fontId="54" fillId="0" borderId="0" xfId="0" applyFont="1" applyBorder="1" applyAlignment="1">
      <alignment horizontal="left" vertical="center" wrapText="1"/>
    </xf>
    <xf numFmtId="0" fontId="52" fillId="0" borderId="0" xfId="0" applyFont="1" applyFill="1" applyBorder="1" applyAlignment="1">
      <alignment horizontal="left" wrapText="1"/>
    </xf>
    <xf numFmtId="0" fontId="3" fillId="0" borderId="0" xfId="0" applyFont="1" applyFill="1" applyBorder="1" applyAlignment="1">
      <alignment horizontal="left"/>
    </xf>
    <xf numFmtId="0" fontId="9" fillId="11" borderId="1" xfId="0" applyFont="1" applyFill="1" applyBorder="1" applyAlignment="1">
      <alignment horizontal="center" wrapText="1"/>
    </xf>
    <xf numFmtId="0" fontId="0" fillId="0" borderId="8" xfId="0" applyFont="1" applyBorder="1" applyAlignment="1">
      <alignment vertical="center" wrapText="1"/>
    </xf>
    <xf numFmtId="0" fontId="0" fillId="0" borderId="0" xfId="0" applyFont="1" applyBorder="1" applyAlignment="1">
      <alignment vertical="center" wrapText="1"/>
    </xf>
    <xf numFmtId="0" fontId="0" fillId="0" borderId="8" xfId="0" applyFont="1" applyBorder="1" applyAlignment="1">
      <alignment horizontal="left" vertical="center" indent="7"/>
    </xf>
    <xf numFmtId="0" fontId="0" fillId="0" borderId="0" xfId="0" applyFont="1" applyBorder="1" applyAlignment="1">
      <alignment horizontal="left" vertical="center" indent="7"/>
    </xf>
    <xf numFmtId="0" fontId="0" fillId="0" borderId="9" xfId="0" applyFont="1" applyBorder="1" applyAlignment="1">
      <alignment horizontal="left" vertical="center" indent="7"/>
    </xf>
    <xf numFmtId="0" fontId="0" fillId="0" borderId="8" xfId="0" applyFont="1" applyFill="1" applyBorder="1" applyAlignment="1">
      <alignment vertical="center" wrapText="1"/>
    </xf>
    <xf numFmtId="0" fontId="0" fillId="0" borderId="0" xfId="0" applyFont="1" applyFill="1" applyBorder="1" applyAlignment="1">
      <alignment vertical="center" wrapText="1"/>
    </xf>
    <xf numFmtId="0" fontId="0" fillId="0" borderId="10" xfId="0" applyFont="1" applyBorder="1" applyAlignment="1">
      <alignment horizontal="left" vertical="center" indent="7"/>
    </xf>
    <xf numFmtId="0" fontId="0" fillId="0" borderId="11" xfId="0" applyFont="1" applyBorder="1" applyAlignment="1">
      <alignment horizontal="left" vertical="center" indent="7"/>
    </xf>
    <xf numFmtId="0" fontId="0" fillId="0" borderId="12" xfId="0" applyFont="1" applyBorder="1" applyAlignment="1">
      <alignment horizontal="left" vertical="center" indent="7"/>
    </xf>
    <xf numFmtId="0" fontId="0" fillId="0" borderId="3" xfId="0" applyFont="1" applyBorder="1" applyAlignment="1">
      <alignment horizontal="left" vertical="center" indent="7"/>
    </xf>
    <xf numFmtId="0" fontId="0" fillId="0" borderId="8" xfId="0" applyFont="1" applyBorder="1" applyAlignment="1">
      <alignment horizontal="left" vertical="center"/>
    </xf>
    <xf numFmtId="0" fontId="12" fillId="0" borderId="8" xfId="0" applyFont="1" applyBorder="1" applyAlignment="1">
      <alignment horizontal="center" vertical="center"/>
    </xf>
    <xf numFmtId="0" fontId="41" fillId="0" borderId="5" xfId="0" applyFont="1" applyBorder="1" applyAlignment="1">
      <alignment vertical="center" wrapText="1"/>
    </xf>
    <xf numFmtId="0" fontId="41" fillId="0" borderId="6" xfId="0" applyFont="1" applyBorder="1" applyAlignment="1">
      <alignment vertical="center" wrapText="1"/>
    </xf>
    <xf numFmtId="0" fontId="41" fillId="34" borderId="2" xfId="0" applyFont="1" applyFill="1" applyBorder="1" applyAlignment="1">
      <alignment vertical="center" wrapText="1"/>
    </xf>
    <xf numFmtId="0" fontId="40" fillId="0" borderId="1" xfId="0" applyFont="1" applyBorder="1" applyAlignment="1">
      <alignment horizontal="left" vertical="center" wrapText="1"/>
    </xf>
    <xf numFmtId="0" fontId="7" fillId="0" borderId="1" xfId="0" applyFont="1" applyBorder="1" applyAlignment="1">
      <alignment horizontal="left" vertical="top" wrapText="1"/>
    </xf>
    <xf numFmtId="0" fontId="21" fillId="0" borderId="1" xfId="0" applyFont="1" applyFill="1" applyBorder="1" applyAlignment="1">
      <alignment horizontal="left" vertical="center"/>
    </xf>
    <xf numFmtId="0" fontId="7" fillId="0" borderId="1" xfId="0" applyFont="1" applyBorder="1" applyAlignment="1">
      <alignment horizontal="left" vertical="top"/>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21" fillId="0" borderId="1" xfId="0" applyFont="1" applyBorder="1" applyAlignment="1">
      <alignment horizontal="left" vertical="center"/>
    </xf>
    <xf numFmtId="0" fontId="13" fillId="0" borderId="1" xfId="0" applyFont="1" applyBorder="1" applyAlignment="1">
      <alignment horizontal="left" vertical="center" wrapText="1"/>
    </xf>
    <xf numFmtId="0" fontId="38" fillId="0" borderId="1" xfId="0" applyFont="1" applyBorder="1" applyAlignment="1">
      <alignment horizontal="left" vertical="top"/>
    </xf>
    <xf numFmtId="0" fontId="9" fillId="34" borderId="1" xfId="0" applyFont="1" applyFill="1" applyBorder="1" applyAlignment="1">
      <alignment horizontal="center" vertical="center" wrapText="1"/>
    </xf>
    <xf numFmtId="0" fontId="9" fillId="34" borderId="1" xfId="0" applyFont="1" applyFill="1" applyBorder="1" applyAlignment="1">
      <alignment horizontal="center" vertical="center"/>
    </xf>
    <xf numFmtId="0" fontId="21" fillId="0" borderId="1" xfId="0" applyFont="1" applyBorder="1" applyAlignment="1">
      <alignment horizontal="left" vertical="center" wrapText="1"/>
    </xf>
    <xf numFmtId="0" fontId="49" fillId="0" borderId="1" xfId="0" applyFont="1" applyBorder="1" applyAlignment="1">
      <alignment horizontal="left" vertical="top"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 fillId="0" borderId="1" xfId="0" applyFont="1" applyBorder="1" applyAlignment="1">
      <alignment horizontal="left" vertical="center" wrapText="1"/>
    </xf>
    <xf numFmtId="0" fontId="56" fillId="0" borderId="1" xfId="0" applyFont="1" applyBorder="1" applyAlignment="1">
      <alignment horizontal="left" vertical="center" wrapText="1"/>
    </xf>
    <xf numFmtId="0" fontId="39" fillId="0" borderId="1" xfId="0" applyFont="1" applyBorder="1" applyAlignment="1">
      <alignment horizontal="left" vertical="center" wrapText="1"/>
    </xf>
    <xf numFmtId="0" fontId="7" fillId="0" borderId="1" xfId="0" applyFont="1" applyBorder="1" applyAlignment="1">
      <alignment horizontal="left" vertical="center" wrapText="1"/>
    </xf>
    <xf numFmtId="0" fontId="36" fillId="7" borderId="1" xfId="0" applyFont="1" applyFill="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8" fillId="0" borderId="1" xfId="0" applyFont="1" applyBorder="1" applyAlignment="1">
      <alignment horizontal="left" vertical="top"/>
    </xf>
    <xf numFmtId="0" fontId="56"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49"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49" fillId="0" borderId="1" xfId="0" applyFont="1" applyBorder="1" applyAlignment="1">
      <alignment horizontal="left" vertical="center" wrapText="1"/>
    </xf>
    <xf numFmtId="0" fontId="37" fillId="0" borderId="0" xfId="0" applyFont="1" applyBorder="1" applyAlignment="1">
      <alignment horizontal="center" vertical="center"/>
    </xf>
    <xf numFmtId="0" fontId="57" fillId="0" borderId="0" xfId="0" applyFont="1" applyFill="1" applyBorder="1" applyAlignment="1">
      <alignment horizontal="center" vertical="center" wrapText="1"/>
    </xf>
    <xf numFmtId="0" fontId="3" fillId="0" borderId="0" xfId="0" applyFont="1" applyBorder="1" applyAlignment="1">
      <alignment horizontal="center" wrapText="1"/>
    </xf>
    <xf numFmtId="0" fontId="60" fillId="0" borderId="0" xfId="0" applyFont="1" applyBorder="1" applyAlignment="1">
      <alignment horizontal="center" vertical="center" wrapText="1"/>
    </xf>
    <xf numFmtId="0" fontId="35" fillId="34" borderId="1" xfId="0" applyFont="1" applyFill="1" applyBorder="1" applyAlignment="1">
      <alignment horizontal="center" vertical="center" wrapText="1"/>
    </xf>
    <xf numFmtId="0" fontId="35" fillId="34" borderId="1" xfId="0" applyFont="1" applyFill="1" applyBorder="1" applyAlignment="1">
      <alignment horizontal="center" vertical="center"/>
    </xf>
    <xf numFmtId="0" fontId="66" fillId="0" borderId="0" xfId="0" applyFont="1" applyAlignment="1">
      <alignment horizontal="center" vertical="center" wrapText="1"/>
    </xf>
    <xf numFmtId="0" fontId="77" fillId="0" borderId="0" xfId="0" applyFont="1" applyAlignment="1">
      <alignment horizontal="center" vertical="center" wrapText="1"/>
    </xf>
    <xf numFmtId="0" fontId="67" fillId="0" borderId="0" xfId="0" applyFont="1" applyFill="1" applyBorder="1" applyAlignment="1">
      <alignment horizontal="center" vertical="center"/>
    </xf>
    <xf numFmtId="0" fontId="78" fillId="0" borderId="0" xfId="0" applyFont="1" applyFill="1" applyBorder="1" applyAlignment="1">
      <alignment horizontal="center" vertical="center" wrapText="1"/>
    </xf>
    <xf numFmtId="0" fontId="68" fillId="0" borderId="0" xfId="0" applyFont="1" applyBorder="1" applyAlignment="1">
      <alignment horizontal="center" vertical="center"/>
    </xf>
    <xf numFmtId="0" fontId="67" fillId="0" borderId="0" xfId="0" applyFont="1" applyFill="1" applyAlignment="1">
      <alignment horizontal="center" wrapText="1"/>
    </xf>
  </cellXfs>
  <cellStyles count="30">
    <cellStyle name="Euro" xfId="6" xr:uid="{00000000-0005-0000-0000-000000000000}"/>
    <cellStyle name="Excel Built-in Normal" xfId="25" xr:uid="{00000000-0005-0000-0000-000001000000}"/>
    <cellStyle name="Heading" xfId="26" xr:uid="{00000000-0005-0000-0000-000002000000}"/>
    <cellStyle name="Heading1" xfId="27" xr:uid="{00000000-0005-0000-0000-000003000000}"/>
    <cellStyle name="Milliers" xfId="11" builtinId="3"/>
    <cellStyle name="Milliers 2" xfId="9" xr:uid="{00000000-0005-0000-0000-000005000000}"/>
    <cellStyle name="Milliers 3" xfId="19" xr:uid="{00000000-0005-0000-0000-000006000000}"/>
    <cellStyle name="Monétaire" xfId="2" builtinId="4"/>
    <cellStyle name="Normal" xfId="0" builtinId="0"/>
    <cellStyle name="Normal 2" xfId="4" xr:uid="{00000000-0005-0000-0000-000009000000}"/>
    <cellStyle name="Normal 2 2" xfId="17" xr:uid="{00000000-0005-0000-0000-00000A000000}"/>
    <cellStyle name="Normal 2 2 2" xfId="23" xr:uid="{00000000-0005-0000-0000-00000B000000}"/>
    <cellStyle name="Normal 3" xfId="8" xr:uid="{00000000-0005-0000-0000-00000C000000}"/>
    <cellStyle name="Normal 3 2" xfId="16" xr:uid="{00000000-0005-0000-0000-00000D000000}"/>
    <cellStyle name="Normal 4" xfId="20" xr:uid="{00000000-0005-0000-0000-00000E000000}"/>
    <cellStyle name="Normal 4 2" xfId="24" xr:uid="{00000000-0005-0000-0000-00000F000000}"/>
    <cellStyle name="Normal 5" xfId="12" xr:uid="{00000000-0005-0000-0000-000010000000}"/>
    <cellStyle name="Normal 6" xfId="18" xr:uid="{00000000-0005-0000-0000-000011000000}"/>
    <cellStyle name="Normal 7" xfId="15" xr:uid="{00000000-0005-0000-0000-000012000000}"/>
    <cellStyle name="Normal 8" xfId="13" xr:uid="{00000000-0005-0000-0000-000013000000}"/>
    <cellStyle name="Normal_Annexe II - Annexe financière PME 2" xfId="21" xr:uid="{00000000-0005-0000-0000-000014000000}"/>
    <cellStyle name="Normal_Annexe III A - Modèle récapitulatif dépenses-recettes PME" xfId="22" xr:uid="{00000000-0005-0000-0000-000015000000}"/>
    <cellStyle name="Pourcentage" xfId="3" builtinId="5"/>
    <cellStyle name="Pourcentage 2" xfId="5" xr:uid="{00000000-0005-0000-0000-000017000000}"/>
    <cellStyle name="Pourcentage 3" xfId="7" xr:uid="{00000000-0005-0000-0000-000018000000}"/>
    <cellStyle name="Pourcentage 4" xfId="14" xr:uid="{00000000-0005-0000-0000-000019000000}"/>
    <cellStyle name="Result" xfId="28" xr:uid="{00000000-0005-0000-0000-00001A000000}"/>
    <cellStyle name="Result2" xfId="29" xr:uid="{00000000-0005-0000-0000-00001B000000}"/>
    <cellStyle name="TableStyleLight1" xfId="1" xr:uid="{00000000-0005-0000-0000-00001C000000}"/>
    <cellStyle name="Währung" xfId="10" xr:uid="{00000000-0005-0000-0000-00001D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B2B2B2"/>
      <rgbColor rgb="FF993366"/>
      <rgbColor rgb="FFFFFFCC"/>
      <rgbColor rgb="FFC5F8D3"/>
      <rgbColor rgb="FF660066"/>
      <rgbColor rgb="FFFF8080"/>
      <rgbColor rgb="FF0070C0"/>
      <rgbColor rgb="FFCCCCCC"/>
      <rgbColor rgb="FF000080"/>
      <rgbColor rgb="FFFF00FF"/>
      <rgbColor rgb="FFFFFF00"/>
      <rgbColor rgb="FF00FFFF"/>
      <rgbColor rgb="FF800080"/>
      <rgbColor rgb="FF800000"/>
      <rgbColor rgb="FF009999"/>
      <rgbColor rgb="FF0000FF"/>
      <rgbColor rgb="FF00CCFF"/>
      <rgbColor rgb="FFC9EFC9"/>
      <rgbColor rgb="FFCCFFCC"/>
      <rgbColor rgb="FFEFEFEF"/>
      <rgbColor rgb="FF99CCFF"/>
      <rgbColor rgb="FFFF99CC"/>
      <rgbColor rgb="FFCC99FF"/>
      <rgbColor rgb="FFDDDDDD"/>
      <rgbColor rgb="FF6666FF"/>
      <rgbColor rgb="FF33CCCC"/>
      <rgbColor rgb="FF99FF99"/>
      <rgbColor rgb="FFFFCC00"/>
      <rgbColor rgb="FFFF9900"/>
      <rgbColor rgb="FFFF3333"/>
      <rgbColor rgb="FF666699"/>
      <rgbColor rgb="FF969696"/>
      <rgbColor rgb="FF006666"/>
      <rgbColor rgb="FF339966"/>
      <rgbColor rgb="FF003300"/>
      <rgbColor rgb="FF333300"/>
      <rgbColor rgb="FF993300"/>
      <rgbColor rgb="FF993366"/>
      <rgbColor rgb="FF3333FF"/>
      <rgbColor rgb="FF333333"/>
      <rgbColor rgb="00003366"/>
      <rgbColor rgb="00339966"/>
      <rgbColor rgb="00003300"/>
      <rgbColor rgb="00333300"/>
      <rgbColor rgb="00993300"/>
      <rgbColor rgb="00993366"/>
      <rgbColor rgb="00333399"/>
      <rgbColor rgb="00333333"/>
    </indexedColors>
    <mruColors>
      <color rgb="FF0000FF"/>
      <color rgb="FF276B7B"/>
      <color rgb="FFFF66CC"/>
      <color rgb="FF006600"/>
      <color rgb="FF39471D"/>
      <color rgb="FFCC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265641</xdr:colOff>
          <xdr:row>47</xdr:row>
          <xdr:rowOff>93132</xdr:rowOff>
        </xdr:from>
        <xdr:to>
          <xdr:col>11</xdr:col>
          <xdr:colOff>567271</xdr:colOff>
          <xdr:row>47</xdr:row>
          <xdr:rowOff>349249</xdr:rowOff>
        </xdr:to>
        <xdr:grpSp>
          <xdr:nvGrpSpPr>
            <xdr:cNvPr id="2" name="Groupe 1">
              <a:extLst>
                <a:ext uri="{FF2B5EF4-FFF2-40B4-BE49-F238E27FC236}">
                  <a16:creationId xmlns:a16="http://schemas.microsoft.com/office/drawing/2014/main" id="{00000000-0008-0000-0B00-000002000000}"/>
                </a:ext>
              </a:extLst>
            </xdr:cNvPr>
            <xdr:cNvGrpSpPr/>
          </xdr:nvGrpSpPr>
          <xdr:grpSpPr>
            <a:xfrm>
              <a:off x="6128802" y="29461882"/>
              <a:ext cx="2460631" cy="256117"/>
              <a:chOff x="6128757" y="29324452"/>
              <a:chExt cx="2460709" cy="256117"/>
            </a:xfrm>
          </xdr:grpSpPr>
          <xdr:sp macro="" textlink="">
            <xdr:nvSpPr>
              <xdr:cNvPr id="21589" name="Check Box 85" hidden="1">
                <a:extLst>
                  <a:ext uri="{63B3BB69-23CF-44E3-9099-C40C66FF867C}">
                    <a14:compatExt spid="_x0000_s21589"/>
                  </a:ext>
                  <a:ext uri="{FF2B5EF4-FFF2-40B4-BE49-F238E27FC236}">
                    <a16:creationId xmlns:a16="http://schemas.microsoft.com/office/drawing/2014/main" id="{00000000-0008-0000-0B00-000055540000}"/>
                  </a:ext>
                </a:extLst>
              </xdr:cNvPr>
              <xdr:cNvSpPr/>
            </xdr:nvSpPr>
            <xdr:spPr bwMode="auto">
              <a:xfrm>
                <a:off x="6128757" y="29324452"/>
                <a:ext cx="729191"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590" name="Check Box 86" hidden="1">
                <a:extLst>
                  <a:ext uri="{63B3BB69-23CF-44E3-9099-C40C66FF867C}">
                    <a14:compatExt spid="_x0000_s21590"/>
                  </a:ext>
                  <a:ext uri="{FF2B5EF4-FFF2-40B4-BE49-F238E27FC236}">
                    <a16:creationId xmlns:a16="http://schemas.microsoft.com/office/drawing/2014/main" id="{00000000-0008-0000-0B00-000056540000}"/>
                  </a:ext>
                </a:extLst>
              </xdr:cNvPr>
              <xdr:cNvSpPr/>
            </xdr:nvSpPr>
            <xdr:spPr bwMode="auto">
              <a:xfrm>
                <a:off x="7517367" y="29360285"/>
                <a:ext cx="1072099"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265641</xdr:colOff>
          <xdr:row>50</xdr:row>
          <xdr:rowOff>93132</xdr:rowOff>
        </xdr:from>
        <xdr:to>
          <xdr:col>11</xdr:col>
          <xdr:colOff>567271</xdr:colOff>
          <xdr:row>50</xdr:row>
          <xdr:rowOff>349249</xdr:rowOff>
        </xdr:to>
        <xdr:grpSp>
          <xdr:nvGrpSpPr>
            <xdr:cNvPr id="21" name="Groupe 20">
              <a:extLst>
                <a:ext uri="{FF2B5EF4-FFF2-40B4-BE49-F238E27FC236}">
                  <a16:creationId xmlns:a16="http://schemas.microsoft.com/office/drawing/2014/main" id="{00000000-0008-0000-0B00-000015000000}"/>
                </a:ext>
              </a:extLst>
            </xdr:cNvPr>
            <xdr:cNvGrpSpPr/>
          </xdr:nvGrpSpPr>
          <xdr:grpSpPr>
            <a:xfrm>
              <a:off x="6128802" y="30509632"/>
              <a:ext cx="2460631" cy="256117"/>
              <a:chOff x="6128757" y="29324452"/>
              <a:chExt cx="2460709" cy="256117"/>
            </a:xfrm>
          </xdr:grpSpPr>
          <xdr:sp macro="" textlink="">
            <xdr:nvSpPr>
              <xdr:cNvPr id="21591" name="Check Box 87" hidden="1">
                <a:extLst>
                  <a:ext uri="{63B3BB69-23CF-44E3-9099-C40C66FF867C}">
                    <a14:compatExt spid="_x0000_s21591"/>
                  </a:ext>
                  <a:ext uri="{FF2B5EF4-FFF2-40B4-BE49-F238E27FC236}">
                    <a16:creationId xmlns:a16="http://schemas.microsoft.com/office/drawing/2014/main" id="{00000000-0008-0000-0B00-000057540000}"/>
                  </a:ext>
                </a:extLst>
              </xdr:cNvPr>
              <xdr:cNvSpPr/>
            </xdr:nvSpPr>
            <xdr:spPr bwMode="auto">
              <a:xfrm>
                <a:off x="6128757" y="29324452"/>
                <a:ext cx="729191"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592" name="Check Box 88" hidden="1">
                <a:extLst>
                  <a:ext uri="{63B3BB69-23CF-44E3-9099-C40C66FF867C}">
                    <a14:compatExt spid="_x0000_s21592"/>
                  </a:ext>
                  <a:ext uri="{FF2B5EF4-FFF2-40B4-BE49-F238E27FC236}">
                    <a16:creationId xmlns:a16="http://schemas.microsoft.com/office/drawing/2014/main" id="{00000000-0008-0000-0B00-000058540000}"/>
                  </a:ext>
                </a:extLst>
              </xdr:cNvPr>
              <xdr:cNvSpPr/>
            </xdr:nvSpPr>
            <xdr:spPr bwMode="auto">
              <a:xfrm>
                <a:off x="7517367" y="29360285"/>
                <a:ext cx="1072099"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265641</xdr:colOff>
          <xdr:row>52</xdr:row>
          <xdr:rowOff>93132</xdr:rowOff>
        </xdr:from>
        <xdr:to>
          <xdr:col>11</xdr:col>
          <xdr:colOff>567271</xdr:colOff>
          <xdr:row>52</xdr:row>
          <xdr:rowOff>349249</xdr:rowOff>
        </xdr:to>
        <xdr:grpSp>
          <xdr:nvGrpSpPr>
            <xdr:cNvPr id="24" name="Groupe 23">
              <a:extLst>
                <a:ext uri="{FF2B5EF4-FFF2-40B4-BE49-F238E27FC236}">
                  <a16:creationId xmlns:a16="http://schemas.microsoft.com/office/drawing/2014/main" id="{00000000-0008-0000-0B00-000018000000}"/>
                </a:ext>
              </a:extLst>
            </xdr:cNvPr>
            <xdr:cNvGrpSpPr/>
          </xdr:nvGrpSpPr>
          <xdr:grpSpPr>
            <a:xfrm>
              <a:off x="6128802" y="31208132"/>
              <a:ext cx="2460631" cy="256117"/>
              <a:chOff x="6128757" y="29324452"/>
              <a:chExt cx="2460709" cy="256117"/>
            </a:xfrm>
          </xdr:grpSpPr>
          <xdr:sp macro="" textlink="">
            <xdr:nvSpPr>
              <xdr:cNvPr id="21593" name="Check Box 89" hidden="1">
                <a:extLst>
                  <a:ext uri="{63B3BB69-23CF-44E3-9099-C40C66FF867C}">
                    <a14:compatExt spid="_x0000_s21593"/>
                  </a:ext>
                  <a:ext uri="{FF2B5EF4-FFF2-40B4-BE49-F238E27FC236}">
                    <a16:creationId xmlns:a16="http://schemas.microsoft.com/office/drawing/2014/main" id="{00000000-0008-0000-0B00-000059540000}"/>
                  </a:ext>
                </a:extLst>
              </xdr:cNvPr>
              <xdr:cNvSpPr/>
            </xdr:nvSpPr>
            <xdr:spPr bwMode="auto">
              <a:xfrm>
                <a:off x="6128757" y="29324452"/>
                <a:ext cx="729191"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594" name="Check Box 90" hidden="1">
                <a:extLst>
                  <a:ext uri="{63B3BB69-23CF-44E3-9099-C40C66FF867C}">
                    <a14:compatExt spid="_x0000_s21594"/>
                  </a:ext>
                  <a:ext uri="{FF2B5EF4-FFF2-40B4-BE49-F238E27FC236}">
                    <a16:creationId xmlns:a16="http://schemas.microsoft.com/office/drawing/2014/main" id="{00000000-0008-0000-0B00-00005A540000}"/>
                  </a:ext>
                </a:extLst>
              </xdr:cNvPr>
              <xdr:cNvSpPr/>
            </xdr:nvSpPr>
            <xdr:spPr bwMode="auto">
              <a:xfrm>
                <a:off x="7517367" y="29360285"/>
                <a:ext cx="1072099"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265641</xdr:colOff>
          <xdr:row>54</xdr:row>
          <xdr:rowOff>93132</xdr:rowOff>
        </xdr:from>
        <xdr:to>
          <xdr:col>11</xdr:col>
          <xdr:colOff>567271</xdr:colOff>
          <xdr:row>54</xdr:row>
          <xdr:rowOff>349249</xdr:rowOff>
        </xdr:to>
        <xdr:grpSp>
          <xdr:nvGrpSpPr>
            <xdr:cNvPr id="27" name="Groupe 26">
              <a:extLst>
                <a:ext uri="{FF2B5EF4-FFF2-40B4-BE49-F238E27FC236}">
                  <a16:creationId xmlns:a16="http://schemas.microsoft.com/office/drawing/2014/main" id="{00000000-0008-0000-0B00-00001B000000}"/>
                </a:ext>
              </a:extLst>
            </xdr:cNvPr>
            <xdr:cNvGrpSpPr/>
          </xdr:nvGrpSpPr>
          <xdr:grpSpPr>
            <a:xfrm>
              <a:off x="6128802" y="31906632"/>
              <a:ext cx="2460631" cy="256117"/>
              <a:chOff x="6128757" y="29324452"/>
              <a:chExt cx="2460709" cy="256117"/>
            </a:xfrm>
          </xdr:grpSpPr>
          <xdr:sp macro="" textlink="">
            <xdr:nvSpPr>
              <xdr:cNvPr id="21595" name="Check Box 91" hidden="1">
                <a:extLst>
                  <a:ext uri="{63B3BB69-23CF-44E3-9099-C40C66FF867C}">
                    <a14:compatExt spid="_x0000_s21595"/>
                  </a:ext>
                  <a:ext uri="{FF2B5EF4-FFF2-40B4-BE49-F238E27FC236}">
                    <a16:creationId xmlns:a16="http://schemas.microsoft.com/office/drawing/2014/main" id="{00000000-0008-0000-0B00-00005B540000}"/>
                  </a:ext>
                </a:extLst>
              </xdr:cNvPr>
              <xdr:cNvSpPr/>
            </xdr:nvSpPr>
            <xdr:spPr bwMode="auto">
              <a:xfrm>
                <a:off x="6128757" y="29324452"/>
                <a:ext cx="729191"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596" name="Check Box 92" hidden="1">
                <a:extLst>
                  <a:ext uri="{63B3BB69-23CF-44E3-9099-C40C66FF867C}">
                    <a14:compatExt spid="_x0000_s21596"/>
                  </a:ext>
                  <a:ext uri="{FF2B5EF4-FFF2-40B4-BE49-F238E27FC236}">
                    <a16:creationId xmlns:a16="http://schemas.microsoft.com/office/drawing/2014/main" id="{00000000-0008-0000-0B00-00005C540000}"/>
                  </a:ext>
                </a:extLst>
              </xdr:cNvPr>
              <xdr:cNvSpPr/>
            </xdr:nvSpPr>
            <xdr:spPr bwMode="auto">
              <a:xfrm>
                <a:off x="7517367" y="29360285"/>
                <a:ext cx="1072099"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265641</xdr:colOff>
          <xdr:row>57</xdr:row>
          <xdr:rowOff>93132</xdr:rowOff>
        </xdr:from>
        <xdr:to>
          <xdr:col>11</xdr:col>
          <xdr:colOff>567271</xdr:colOff>
          <xdr:row>57</xdr:row>
          <xdr:rowOff>349249</xdr:rowOff>
        </xdr:to>
        <xdr:grpSp>
          <xdr:nvGrpSpPr>
            <xdr:cNvPr id="30" name="Groupe 29">
              <a:extLst>
                <a:ext uri="{FF2B5EF4-FFF2-40B4-BE49-F238E27FC236}">
                  <a16:creationId xmlns:a16="http://schemas.microsoft.com/office/drawing/2014/main" id="{00000000-0008-0000-0B00-00001E000000}"/>
                </a:ext>
              </a:extLst>
            </xdr:cNvPr>
            <xdr:cNvGrpSpPr/>
          </xdr:nvGrpSpPr>
          <xdr:grpSpPr>
            <a:xfrm>
              <a:off x="6128802" y="32763882"/>
              <a:ext cx="2460631" cy="256117"/>
              <a:chOff x="6128757" y="29324452"/>
              <a:chExt cx="2460709" cy="256117"/>
            </a:xfrm>
          </xdr:grpSpPr>
          <xdr:sp macro="" textlink="">
            <xdr:nvSpPr>
              <xdr:cNvPr id="21597" name="Check Box 93" hidden="1">
                <a:extLst>
                  <a:ext uri="{63B3BB69-23CF-44E3-9099-C40C66FF867C}">
                    <a14:compatExt spid="_x0000_s21597"/>
                  </a:ext>
                  <a:ext uri="{FF2B5EF4-FFF2-40B4-BE49-F238E27FC236}">
                    <a16:creationId xmlns:a16="http://schemas.microsoft.com/office/drawing/2014/main" id="{00000000-0008-0000-0B00-00005D540000}"/>
                  </a:ext>
                </a:extLst>
              </xdr:cNvPr>
              <xdr:cNvSpPr/>
            </xdr:nvSpPr>
            <xdr:spPr bwMode="auto">
              <a:xfrm>
                <a:off x="6128757" y="29324452"/>
                <a:ext cx="729191"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598" name="Check Box 94" hidden="1">
                <a:extLst>
                  <a:ext uri="{63B3BB69-23CF-44E3-9099-C40C66FF867C}">
                    <a14:compatExt spid="_x0000_s21598"/>
                  </a:ext>
                  <a:ext uri="{FF2B5EF4-FFF2-40B4-BE49-F238E27FC236}">
                    <a16:creationId xmlns:a16="http://schemas.microsoft.com/office/drawing/2014/main" id="{00000000-0008-0000-0B00-00005E540000}"/>
                  </a:ext>
                </a:extLst>
              </xdr:cNvPr>
              <xdr:cNvSpPr/>
            </xdr:nvSpPr>
            <xdr:spPr bwMode="auto">
              <a:xfrm>
                <a:off x="7517367" y="29360285"/>
                <a:ext cx="1072099"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62</xdr:row>
          <xdr:rowOff>0</xdr:rowOff>
        </xdr:from>
        <xdr:to>
          <xdr:col>14</xdr:col>
          <xdr:colOff>301630</xdr:colOff>
          <xdr:row>62</xdr:row>
          <xdr:rowOff>256117</xdr:rowOff>
        </xdr:to>
        <xdr:grpSp>
          <xdr:nvGrpSpPr>
            <xdr:cNvPr id="36" name="Groupe 35">
              <a:extLst>
                <a:ext uri="{FF2B5EF4-FFF2-40B4-BE49-F238E27FC236}">
                  <a16:creationId xmlns:a16="http://schemas.microsoft.com/office/drawing/2014/main" id="{00000000-0008-0000-0B00-000024000000}"/>
                </a:ext>
              </a:extLst>
            </xdr:cNvPr>
            <xdr:cNvGrpSpPr/>
          </xdr:nvGrpSpPr>
          <xdr:grpSpPr>
            <a:xfrm>
              <a:off x="8022172" y="34226500"/>
              <a:ext cx="2460629" cy="256117"/>
              <a:chOff x="6128805" y="29324452"/>
              <a:chExt cx="2460659" cy="256117"/>
            </a:xfrm>
          </xdr:grpSpPr>
          <xdr:sp macro="" textlink="">
            <xdr:nvSpPr>
              <xdr:cNvPr id="21601" name="Check Box 97" hidden="1">
                <a:extLst>
                  <a:ext uri="{63B3BB69-23CF-44E3-9099-C40C66FF867C}">
                    <a14:compatExt spid="_x0000_s21601"/>
                  </a:ext>
                  <a:ext uri="{FF2B5EF4-FFF2-40B4-BE49-F238E27FC236}">
                    <a16:creationId xmlns:a16="http://schemas.microsoft.com/office/drawing/2014/main" id="{00000000-0008-0000-0B00-000061540000}"/>
                  </a:ext>
                </a:extLst>
              </xdr:cNvPr>
              <xdr:cNvSpPr/>
            </xdr:nvSpPr>
            <xdr:spPr bwMode="auto">
              <a:xfrm>
                <a:off x="6128805" y="29324452"/>
                <a:ext cx="729198"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602" name="Check Box 98" hidden="1">
                <a:extLst>
                  <a:ext uri="{63B3BB69-23CF-44E3-9099-C40C66FF867C}">
                    <a14:compatExt spid="_x0000_s21602"/>
                  </a:ext>
                  <a:ext uri="{FF2B5EF4-FFF2-40B4-BE49-F238E27FC236}">
                    <a16:creationId xmlns:a16="http://schemas.microsoft.com/office/drawing/2014/main" id="{00000000-0008-0000-0B00-000062540000}"/>
                  </a:ext>
                </a:extLst>
              </xdr:cNvPr>
              <xdr:cNvSpPr/>
            </xdr:nvSpPr>
            <xdr:spPr bwMode="auto">
              <a:xfrm>
                <a:off x="7517359" y="29360285"/>
                <a:ext cx="1072105"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64</xdr:row>
          <xdr:rowOff>148162</xdr:rowOff>
        </xdr:from>
        <xdr:to>
          <xdr:col>14</xdr:col>
          <xdr:colOff>301630</xdr:colOff>
          <xdr:row>64</xdr:row>
          <xdr:rowOff>404279</xdr:rowOff>
        </xdr:to>
        <xdr:grpSp>
          <xdr:nvGrpSpPr>
            <xdr:cNvPr id="42" name="Groupe 41">
              <a:extLst>
                <a:ext uri="{FF2B5EF4-FFF2-40B4-BE49-F238E27FC236}">
                  <a16:creationId xmlns:a16="http://schemas.microsoft.com/office/drawing/2014/main" id="{00000000-0008-0000-0B00-00002A000000}"/>
                </a:ext>
              </a:extLst>
            </xdr:cNvPr>
            <xdr:cNvGrpSpPr/>
          </xdr:nvGrpSpPr>
          <xdr:grpSpPr>
            <a:xfrm>
              <a:off x="8022172" y="35083745"/>
              <a:ext cx="2460629" cy="256117"/>
              <a:chOff x="6128805" y="29324299"/>
              <a:chExt cx="2460659" cy="256117"/>
            </a:xfrm>
          </xdr:grpSpPr>
          <xdr:sp macro="" textlink="">
            <xdr:nvSpPr>
              <xdr:cNvPr id="21605" name="Check Box 101" hidden="1">
                <a:extLst>
                  <a:ext uri="{63B3BB69-23CF-44E3-9099-C40C66FF867C}">
                    <a14:compatExt spid="_x0000_s21605"/>
                  </a:ext>
                  <a:ext uri="{FF2B5EF4-FFF2-40B4-BE49-F238E27FC236}">
                    <a16:creationId xmlns:a16="http://schemas.microsoft.com/office/drawing/2014/main" id="{00000000-0008-0000-0B00-000065540000}"/>
                  </a:ext>
                </a:extLst>
              </xdr:cNvPr>
              <xdr:cNvSpPr/>
            </xdr:nvSpPr>
            <xdr:spPr bwMode="auto">
              <a:xfrm>
                <a:off x="6128805" y="29324299"/>
                <a:ext cx="729198"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606" name="Check Box 102" hidden="1">
                <a:extLst>
                  <a:ext uri="{63B3BB69-23CF-44E3-9099-C40C66FF867C}">
                    <a14:compatExt spid="_x0000_s21606"/>
                  </a:ext>
                  <a:ext uri="{FF2B5EF4-FFF2-40B4-BE49-F238E27FC236}">
                    <a16:creationId xmlns:a16="http://schemas.microsoft.com/office/drawing/2014/main" id="{00000000-0008-0000-0B00-000066540000}"/>
                  </a:ext>
                </a:extLst>
              </xdr:cNvPr>
              <xdr:cNvSpPr/>
            </xdr:nvSpPr>
            <xdr:spPr bwMode="auto">
              <a:xfrm>
                <a:off x="7517359" y="29360285"/>
                <a:ext cx="1072105"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66</xdr:row>
          <xdr:rowOff>0</xdr:rowOff>
        </xdr:from>
        <xdr:to>
          <xdr:col>14</xdr:col>
          <xdr:colOff>301630</xdr:colOff>
          <xdr:row>66</xdr:row>
          <xdr:rowOff>256117</xdr:rowOff>
        </xdr:to>
        <xdr:grpSp>
          <xdr:nvGrpSpPr>
            <xdr:cNvPr id="45" name="Groupe 44">
              <a:extLst>
                <a:ext uri="{FF2B5EF4-FFF2-40B4-BE49-F238E27FC236}">
                  <a16:creationId xmlns:a16="http://schemas.microsoft.com/office/drawing/2014/main" id="{00000000-0008-0000-0B00-00002D000000}"/>
                </a:ext>
              </a:extLst>
            </xdr:cNvPr>
            <xdr:cNvGrpSpPr/>
          </xdr:nvGrpSpPr>
          <xdr:grpSpPr>
            <a:xfrm>
              <a:off x="8022172" y="35972750"/>
              <a:ext cx="2460629" cy="256117"/>
              <a:chOff x="6128805" y="29324452"/>
              <a:chExt cx="2460659" cy="256117"/>
            </a:xfrm>
          </xdr:grpSpPr>
          <xdr:sp macro="" textlink="">
            <xdr:nvSpPr>
              <xdr:cNvPr id="21607" name="Check Box 103" hidden="1">
                <a:extLst>
                  <a:ext uri="{63B3BB69-23CF-44E3-9099-C40C66FF867C}">
                    <a14:compatExt spid="_x0000_s21607"/>
                  </a:ext>
                  <a:ext uri="{FF2B5EF4-FFF2-40B4-BE49-F238E27FC236}">
                    <a16:creationId xmlns:a16="http://schemas.microsoft.com/office/drawing/2014/main" id="{00000000-0008-0000-0B00-000067540000}"/>
                  </a:ext>
                </a:extLst>
              </xdr:cNvPr>
              <xdr:cNvSpPr/>
            </xdr:nvSpPr>
            <xdr:spPr bwMode="auto">
              <a:xfrm>
                <a:off x="6128805" y="29324452"/>
                <a:ext cx="729198"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608" name="Check Box 104" hidden="1">
                <a:extLst>
                  <a:ext uri="{63B3BB69-23CF-44E3-9099-C40C66FF867C}">
                    <a14:compatExt spid="_x0000_s21608"/>
                  </a:ext>
                  <a:ext uri="{FF2B5EF4-FFF2-40B4-BE49-F238E27FC236}">
                    <a16:creationId xmlns:a16="http://schemas.microsoft.com/office/drawing/2014/main" id="{00000000-0008-0000-0B00-000068540000}"/>
                  </a:ext>
                </a:extLst>
              </xdr:cNvPr>
              <xdr:cNvSpPr/>
            </xdr:nvSpPr>
            <xdr:spPr bwMode="auto">
              <a:xfrm>
                <a:off x="7517359" y="29360285"/>
                <a:ext cx="1072105"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68</xdr:row>
          <xdr:rowOff>0</xdr:rowOff>
        </xdr:from>
        <xdr:to>
          <xdr:col>14</xdr:col>
          <xdr:colOff>301630</xdr:colOff>
          <xdr:row>68</xdr:row>
          <xdr:rowOff>256117</xdr:rowOff>
        </xdr:to>
        <xdr:grpSp>
          <xdr:nvGrpSpPr>
            <xdr:cNvPr id="48" name="Groupe 47">
              <a:extLst>
                <a:ext uri="{FF2B5EF4-FFF2-40B4-BE49-F238E27FC236}">
                  <a16:creationId xmlns:a16="http://schemas.microsoft.com/office/drawing/2014/main" id="{00000000-0008-0000-0B00-000030000000}"/>
                </a:ext>
              </a:extLst>
            </xdr:cNvPr>
            <xdr:cNvGrpSpPr/>
          </xdr:nvGrpSpPr>
          <xdr:grpSpPr>
            <a:xfrm>
              <a:off x="8022172" y="36671250"/>
              <a:ext cx="2460629" cy="256117"/>
              <a:chOff x="6128805" y="29324452"/>
              <a:chExt cx="2460659" cy="256117"/>
            </a:xfrm>
          </xdr:grpSpPr>
          <xdr:sp macro="" textlink="">
            <xdr:nvSpPr>
              <xdr:cNvPr id="21609" name="Check Box 105" hidden="1">
                <a:extLst>
                  <a:ext uri="{63B3BB69-23CF-44E3-9099-C40C66FF867C}">
                    <a14:compatExt spid="_x0000_s21609"/>
                  </a:ext>
                  <a:ext uri="{FF2B5EF4-FFF2-40B4-BE49-F238E27FC236}">
                    <a16:creationId xmlns:a16="http://schemas.microsoft.com/office/drawing/2014/main" id="{00000000-0008-0000-0B00-000069540000}"/>
                  </a:ext>
                </a:extLst>
              </xdr:cNvPr>
              <xdr:cNvSpPr/>
            </xdr:nvSpPr>
            <xdr:spPr bwMode="auto">
              <a:xfrm>
                <a:off x="6128805" y="29324452"/>
                <a:ext cx="729198"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610" name="Check Box 106" hidden="1">
                <a:extLst>
                  <a:ext uri="{63B3BB69-23CF-44E3-9099-C40C66FF867C}">
                    <a14:compatExt spid="_x0000_s21610"/>
                  </a:ext>
                  <a:ext uri="{FF2B5EF4-FFF2-40B4-BE49-F238E27FC236}">
                    <a16:creationId xmlns:a16="http://schemas.microsoft.com/office/drawing/2014/main" id="{00000000-0008-0000-0B00-00006A540000}"/>
                  </a:ext>
                </a:extLst>
              </xdr:cNvPr>
              <xdr:cNvSpPr/>
            </xdr:nvSpPr>
            <xdr:spPr bwMode="auto">
              <a:xfrm>
                <a:off x="7517359" y="29360285"/>
                <a:ext cx="1072105"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tabSelected="1" view="pageBreakPreview" zoomScale="60" zoomScaleNormal="100" workbookViewId="0">
      <selection activeCell="I26" sqref="I26"/>
    </sheetView>
  </sheetViews>
  <sheetFormatPr baseColWidth="10" defaultRowHeight="12.5" x14ac:dyDescent="0.25"/>
  <sheetData>
    <row r="1" spans="1:6" x14ac:dyDescent="0.25">
      <c r="A1" s="597" t="s">
        <v>511</v>
      </c>
      <c r="B1" s="597"/>
      <c r="C1" s="597"/>
      <c r="D1" s="597"/>
      <c r="E1" s="597"/>
      <c r="F1" s="597"/>
    </row>
    <row r="2" spans="1:6" x14ac:dyDescent="0.25">
      <c r="A2" s="597"/>
      <c r="B2" s="597"/>
      <c r="C2" s="597"/>
      <c r="D2" s="597"/>
      <c r="E2" s="597"/>
      <c r="F2" s="597"/>
    </row>
    <row r="3" spans="1:6" x14ac:dyDescent="0.25">
      <c r="A3" s="597"/>
      <c r="B3" s="597"/>
      <c r="C3" s="597"/>
      <c r="D3" s="597"/>
      <c r="E3" s="597"/>
      <c r="F3" s="597"/>
    </row>
    <row r="4" spans="1:6" x14ac:dyDescent="0.25">
      <c r="A4" s="597"/>
      <c r="B4" s="597"/>
      <c r="C4" s="597"/>
      <c r="D4" s="597"/>
      <c r="E4" s="597"/>
      <c r="F4" s="597"/>
    </row>
    <row r="5" spans="1:6" x14ac:dyDescent="0.25">
      <c r="A5" s="597"/>
      <c r="B5" s="597"/>
      <c r="C5" s="597"/>
      <c r="D5" s="597"/>
      <c r="E5" s="597"/>
      <c r="F5" s="597"/>
    </row>
    <row r="6" spans="1:6" x14ac:dyDescent="0.25">
      <c r="A6" s="597"/>
      <c r="B6" s="597"/>
      <c r="C6" s="597"/>
      <c r="D6" s="597"/>
      <c r="E6" s="597"/>
      <c r="F6" s="597"/>
    </row>
    <row r="7" spans="1:6" x14ac:dyDescent="0.25">
      <c r="A7" s="597"/>
      <c r="B7" s="597"/>
      <c r="C7" s="597"/>
      <c r="D7" s="597"/>
      <c r="E7" s="597"/>
      <c r="F7" s="597"/>
    </row>
    <row r="8" spans="1:6" x14ac:dyDescent="0.25">
      <c r="A8" s="597"/>
      <c r="B8" s="597"/>
      <c r="C8" s="597"/>
      <c r="D8" s="597"/>
      <c r="E8" s="597"/>
      <c r="F8" s="597"/>
    </row>
    <row r="9" spans="1:6" x14ac:dyDescent="0.25">
      <c r="A9" s="597"/>
      <c r="B9" s="597"/>
      <c r="C9" s="597"/>
      <c r="D9" s="597"/>
      <c r="E9" s="597"/>
      <c r="F9" s="597"/>
    </row>
    <row r="10" spans="1:6" x14ac:dyDescent="0.25">
      <c r="A10" s="597"/>
      <c r="B10" s="597"/>
      <c r="C10" s="597"/>
      <c r="D10" s="597"/>
      <c r="E10" s="597"/>
      <c r="F10" s="597"/>
    </row>
    <row r="11" spans="1:6" x14ac:dyDescent="0.25">
      <c r="A11" s="597"/>
      <c r="B11" s="597"/>
      <c r="C11" s="597"/>
      <c r="D11" s="597"/>
      <c r="E11" s="597"/>
      <c r="F11" s="597"/>
    </row>
    <row r="12" spans="1:6" x14ac:dyDescent="0.25">
      <c r="A12" s="597"/>
      <c r="B12" s="597"/>
      <c r="C12" s="597"/>
      <c r="D12" s="597"/>
      <c r="E12" s="597"/>
      <c r="F12" s="597"/>
    </row>
    <row r="13" spans="1:6" x14ac:dyDescent="0.25">
      <c r="A13" s="597"/>
      <c r="B13" s="597"/>
      <c r="C13" s="597"/>
      <c r="D13" s="597"/>
      <c r="E13" s="597"/>
      <c r="F13" s="597"/>
    </row>
    <row r="14" spans="1:6" x14ac:dyDescent="0.25">
      <c r="A14" s="597"/>
      <c r="B14" s="597"/>
      <c r="C14" s="597"/>
      <c r="D14" s="597"/>
      <c r="E14" s="597"/>
      <c r="F14" s="597"/>
    </row>
    <row r="15" spans="1:6" x14ac:dyDescent="0.25">
      <c r="A15" s="597"/>
      <c r="B15" s="597"/>
      <c r="C15" s="597"/>
      <c r="D15" s="597"/>
      <c r="E15" s="597"/>
      <c r="F15" s="597"/>
    </row>
    <row r="16" spans="1:6" x14ac:dyDescent="0.25">
      <c r="A16" s="597"/>
      <c r="B16" s="597"/>
      <c r="C16" s="597"/>
      <c r="D16" s="597"/>
      <c r="E16" s="597"/>
      <c r="F16" s="597"/>
    </row>
    <row r="17" spans="1:6" x14ac:dyDescent="0.25">
      <c r="A17" s="597"/>
      <c r="B17" s="597"/>
      <c r="C17" s="597"/>
      <c r="D17" s="597"/>
      <c r="E17" s="597"/>
      <c r="F17" s="597"/>
    </row>
    <row r="18" spans="1:6" x14ac:dyDescent="0.25">
      <c r="A18" s="597"/>
      <c r="B18" s="597"/>
      <c r="C18" s="597"/>
      <c r="D18" s="597"/>
      <c r="E18" s="597"/>
      <c r="F18" s="597"/>
    </row>
    <row r="19" spans="1:6" x14ac:dyDescent="0.25">
      <c r="A19" s="597"/>
      <c r="B19" s="597"/>
      <c r="C19" s="597"/>
      <c r="D19" s="597"/>
      <c r="E19" s="597"/>
      <c r="F19" s="597"/>
    </row>
    <row r="20" spans="1:6" x14ac:dyDescent="0.25">
      <c r="A20" s="597"/>
      <c r="B20" s="597"/>
      <c r="C20" s="597"/>
      <c r="D20" s="597"/>
      <c r="E20" s="597"/>
      <c r="F20" s="597"/>
    </row>
    <row r="21" spans="1:6" x14ac:dyDescent="0.25">
      <c r="A21" s="597"/>
      <c r="B21" s="597"/>
      <c r="C21" s="597"/>
      <c r="D21" s="597"/>
      <c r="E21" s="597"/>
      <c r="F21" s="597"/>
    </row>
    <row r="22" spans="1:6" x14ac:dyDescent="0.25">
      <c r="A22" s="597"/>
      <c r="B22" s="597"/>
      <c r="C22" s="597"/>
      <c r="D22" s="597"/>
      <c r="E22" s="597"/>
      <c r="F22" s="597"/>
    </row>
    <row r="23" spans="1:6" x14ac:dyDescent="0.25">
      <c r="A23" s="597"/>
      <c r="B23" s="597"/>
      <c r="C23" s="597"/>
      <c r="D23" s="597"/>
      <c r="E23" s="597"/>
      <c r="F23" s="597"/>
    </row>
    <row r="24" spans="1:6" x14ac:dyDescent="0.25">
      <c r="A24" s="597"/>
      <c r="B24" s="597"/>
      <c r="C24" s="597"/>
      <c r="D24" s="597"/>
      <c r="E24" s="597"/>
      <c r="F24" s="597"/>
    </row>
    <row r="25" spans="1:6" x14ac:dyDescent="0.25">
      <c r="A25" s="597"/>
      <c r="B25" s="597"/>
      <c r="C25" s="597"/>
      <c r="D25" s="597"/>
      <c r="E25" s="597"/>
      <c r="F25" s="597"/>
    </row>
    <row r="26" spans="1:6" x14ac:dyDescent="0.25">
      <c r="A26" s="597"/>
      <c r="B26" s="597"/>
      <c r="C26" s="597"/>
      <c r="D26" s="597"/>
      <c r="E26" s="597"/>
      <c r="F26" s="597"/>
    </row>
    <row r="27" spans="1:6" x14ac:dyDescent="0.25">
      <c r="A27" s="597"/>
      <c r="B27" s="597"/>
      <c r="C27" s="597"/>
      <c r="D27" s="597"/>
      <c r="E27" s="597"/>
      <c r="F27" s="597"/>
    </row>
    <row r="28" spans="1:6" x14ac:dyDescent="0.25">
      <c r="A28" s="597"/>
      <c r="B28" s="597"/>
      <c r="C28" s="597"/>
      <c r="D28" s="597"/>
      <c r="E28" s="597"/>
      <c r="F28" s="597"/>
    </row>
    <row r="29" spans="1:6" x14ac:dyDescent="0.25">
      <c r="A29" s="597"/>
      <c r="B29" s="597"/>
      <c r="C29" s="597"/>
      <c r="D29" s="597"/>
      <c r="E29" s="597"/>
      <c r="F29" s="597"/>
    </row>
    <row r="30" spans="1:6" x14ac:dyDescent="0.25">
      <c r="A30" s="597"/>
      <c r="B30" s="597"/>
      <c r="C30" s="597"/>
      <c r="D30" s="597"/>
      <c r="E30" s="597"/>
      <c r="F30" s="597"/>
    </row>
    <row r="31" spans="1:6" x14ac:dyDescent="0.25">
      <c r="A31" s="597"/>
      <c r="B31" s="597"/>
      <c r="C31" s="597"/>
      <c r="D31" s="597"/>
      <c r="E31" s="597"/>
      <c r="F31" s="597"/>
    </row>
    <row r="32" spans="1:6" x14ac:dyDescent="0.25">
      <c r="A32" s="597"/>
      <c r="B32" s="597"/>
      <c r="C32" s="597"/>
      <c r="D32" s="597"/>
      <c r="E32" s="597"/>
      <c r="F32" s="597"/>
    </row>
    <row r="33" spans="1:6" x14ac:dyDescent="0.25">
      <c r="A33" s="597"/>
      <c r="B33" s="597"/>
      <c r="C33" s="597"/>
      <c r="D33" s="597"/>
      <c r="E33" s="597"/>
      <c r="F33" s="597"/>
    </row>
    <row r="34" spans="1:6" x14ac:dyDescent="0.25">
      <c r="A34" s="597"/>
      <c r="B34" s="597"/>
      <c r="C34" s="597"/>
      <c r="D34" s="597"/>
      <c r="E34" s="597"/>
      <c r="F34" s="597"/>
    </row>
    <row r="35" spans="1:6" x14ac:dyDescent="0.25">
      <c r="A35" s="597"/>
      <c r="B35" s="597"/>
      <c r="C35" s="597"/>
      <c r="D35" s="597"/>
      <c r="E35" s="597"/>
      <c r="F35" s="597"/>
    </row>
  </sheetData>
  <mergeCells count="1">
    <mergeCell ref="A1:F3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2">
    <tabColor rgb="FFFFFFFF"/>
    <pageSetUpPr fitToPage="1"/>
  </sheetPr>
  <dimension ref="A1:O36"/>
  <sheetViews>
    <sheetView zoomScaleNormal="100" zoomScaleSheetLayoutView="89" zoomScalePageLayoutView="80" workbookViewId="0">
      <selection sqref="A1:E1"/>
    </sheetView>
  </sheetViews>
  <sheetFormatPr baseColWidth="10" defaultColWidth="9.1796875" defaultRowHeight="12.5" x14ac:dyDescent="0.25"/>
  <cols>
    <col min="1" max="1" width="32.7265625"/>
    <col min="2" max="5" width="11.54296875"/>
    <col min="6" max="6" width="10.54296875"/>
    <col min="7" max="7" width="32.453125"/>
    <col min="8" max="11" width="11.81640625"/>
    <col min="12" max="12" width="9.453125"/>
    <col min="13" max="1025" width="10.7265625"/>
  </cols>
  <sheetData>
    <row r="1" spans="1:15" ht="17.149999999999999" customHeight="1" x14ac:dyDescent="0.3">
      <c r="A1" s="732" t="s">
        <v>153</v>
      </c>
      <c r="B1" s="732"/>
      <c r="C1" s="732"/>
      <c r="D1" s="732"/>
      <c r="E1" s="732"/>
      <c r="F1" s="75"/>
      <c r="G1" s="76"/>
      <c r="H1" s="75"/>
      <c r="I1" s="75"/>
      <c r="K1" s="77"/>
      <c r="L1" s="77"/>
      <c r="M1" s="77"/>
      <c r="N1" s="77"/>
      <c r="O1" s="77"/>
    </row>
    <row r="2" spans="1:15" x14ac:dyDescent="0.25">
      <c r="A2" s="18" t="s">
        <v>97</v>
      </c>
    </row>
    <row r="3" spans="1:15" x14ac:dyDescent="0.25">
      <c r="A3" s="18"/>
    </row>
    <row r="4" spans="1:15" s="3" customFormat="1" ht="15" customHeight="1" x14ac:dyDescent="0.3">
      <c r="A4" s="721" t="s">
        <v>55</v>
      </c>
      <c r="B4" s="721"/>
      <c r="C4" s="721"/>
      <c r="D4" s="721"/>
      <c r="E4" s="721"/>
      <c r="F4" s="721"/>
      <c r="G4" s="721"/>
      <c r="H4" s="78"/>
      <c r="I4" s="78"/>
    </row>
    <row r="6" spans="1:15" ht="23" x14ac:dyDescent="0.25">
      <c r="B6" s="41" t="s">
        <v>100</v>
      </c>
      <c r="C6" s="41" t="s">
        <v>100</v>
      </c>
      <c r="D6" s="41" t="s">
        <v>100</v>
      </c>
      <c r="E6" s="41" t="s">
        <v>100</v>
      </c>
      <c r="H6" s="41" t="s">
        <v>100</v>
      </c>
      <c r="I6" s="79" t="s">
        <v>100</v>
      </c>
      <c r="J6" s="41" t="s">
        <v>100</v>
      </c>
      <c r="K6" s="41" t="s">
        <v>100</v>
      </c>
    </row>
    <row r="7" spans="1:15" ht="14.25" customHeight="1" x14ac:dyDescent="0.3">
      <c r="A7" s="136" t="s">
        <v>154</v>
      </c>
      <c r="B7" s="81" t="str">
        <f>'annexe 5A '!E9</f>
        <v>n</v>
      </c>
      <c r="C7" s="81" t="str">
        <f>'annexe 5A '!F9</f>
        <v>n+1</v>
      </c>
      <c r="D7" s="81" t="str">
        <f>'annexe 5A '!G9</f>
        <v>n+2</v>
      </c>
      <c r="E7" s="81" t="str">
        <f>'annexe 5A '!H9</f>
        <v>n+3</v>
      </c>
      <c r="F7" s="82" t="s">
        <v>155</v>
      </c>
      <c r="G7" s="83" t="s">
        <v>156</v>
      </c>
      <c r="H7" s="82" t="str">
        <f>B7</f>
        <v>n</v>
      </c>
      <c r="I7" s="84" t="str">
        <f>C7</f>
        <v>n+1</v>
      </c>
      <c r="J7" s="82" t="str">
        <f>D7</f>
        <v>n+2</v>
      </c>
      <c r="K7" s="82" t="str">
        <f>E7</f>
        <v>n+3</v>
      </c>
      <c r="L7" s="85" t="s">
        <v>155</v>
      </c>
      <c r="M7" s="86"/>
    </row>
    <row r="8" spans="1:15" ht="13.5" customHeight="1" x14ac:dyDescent="0.25">
      <c r="A8" s="87" t="s">
        <v>157</v>
      </c>
      <c r="B8" s="192">
        <f>B9+B10</f>
        <v>0</v>
      </c>
      <c r="C8" s="192">
        <f>C9+C10</f>
        <v>0</v>
      </c>
      <c r="D8" s="192">
        <f>D9+D10</f>
        <v>0</v>
      </c>
      <c r="E8" s="192">
        <f>E9+E10</f>
        <v>0</v>
      </c>
      <c r="F8" s="193">
        <f>SUM(B8:E8)</f>
        <v>0</v>
      </c>
      <c r="G8" s="88" t="s">
        <v>158</v>
      </c>
      <c r="H8" s="89"/>
      <c r="I8" s="93"/>
      <c r="J8" s="89"/>
      <c r="K8" s="89">
        <f>E8</f>
        <v>0</v>
      </c>
      <c r="L8" s="195">
        <f>SUM(H8:K8)</f>
        <v>0</v>
      </c>
    </row>
    <row r="9" spans="1:15" ht="13.5" customHeight="1" x14ac:dyDescent="0.25">
      <c r="A9" s="91" t="s">
        <v>159</v>
      </c>
      <c r="B9" s="194"/>
      <c r="C9" s="194"/>
      <c r="D9" s="194"/>
      <c r="E9" s="194"/>
      <c r="F9" s="195">
        <f>SUM(B9:E9)</f>
        <v>0</v>
      </c>
      <c r="G9" s="90"/>
      <c r="H9" s="89"/>
      <c r="I9" s="93"/>
      <c r="J9" s="89"/>
      <c r="K9" s="89">
        <f>E9</f>
        <v>0</v>
      </c>
      <c r="L9" s="195"/>
    </row>
    <row r="10" spans="1:15" ht="13.5" customHeight="1" x14ac:dyDescent="0.25">
      <c r="A10" s="91" t="s">
        <v>160</v>
      </c>
      <c r="B10" s="194"/>
      <c r="C10" s="194"/>
      <c r="D10" s="194"/>
      <c r="E10" s="194"/>
      <c r="F10" s="195">
        <f>SUM(B10:E10)</f>
        <v>0</v>
      </c>
      <c r="G10" s="90" t="s">
        <v>271</v>
      </c>
      <c r="H10" s="89"/>
      <c r="I10" s="93"/>
      <c r="J10" s="89"/>
      <c r="K10" s="89">
        <f>E10</f>
        <v>0</v>
      </c>
      <c r="L10" s="195">
        <f>SUM(H10:K10)</f>
        <v>0</v>
      </c>
    </row>
    <row r="11" spans="1:15" ht="13.5" customHeight="1" x14ac:dyDescent="0.25">
      <c r="A11" s="91"/>
      <c r="B11" s="194"/>
      <c r="C11" s="194"/>
      <c r="D11" s="194"/>
      <c r="E11" s="194"/>
      <c r="F11" s="195"/>
      <c r="G11" s="90"/>
      <c r="H11" s="89"/>
      <c r="I11" s="93"/>
      <c r="J11" s="89"/>
      <c r="K11" s="89"/>
      <c r="L11" s="195"/>
    </row>
    <row r="12" spans="1:15" ht="13.5" customHeight="1" x14ac:dyDescent="0.3">
      <c r="A12" s="91" t="s">
        <v>161</v>
      </c>
      <c r="B12" s="194"/>
      <c r="C12" s="194"/>
      <c r="D12" s="194"/>
      <c r="E12" s="194"/>
      <c r="F12" s="195">
        <f>SUM(B12:E12)</f>
        <v>0</v>
      </c>
      <c r="G12" s="206" t="s">
        <v>162</v>
      </c>
      <c r="H12" s="200">
        <f>H13+H14+H15</f>
        <v>0</v>
      </c>
      <c r="I12" s="201">
        <f>I13+I14+I15</f>
        <v>0</v>
      </c>
      <c r="J12" s="200">
        <f>J13+J14+J15</f>
        <v>0</v>
      </c>
      <c r="K12" s="200">
        <f>K13+K14+K15</f>
        <v>0</v>
      </c>
      <c r="L12" s="195">
        <f>SUM(H12:K12)</f>
        <v>0</v>
      </c>
    </row>
    <row r="13" spans="1:15" ht="13.5" customHeight="1" x14ac:dyDescent="0.25">
      <c r="A13" s="91"/>
      <c r="B13" s="194"/>
      <c r="C13" s="194"/>
      <c r="D13" s="194"/>
      <c r="E13" s="194"/>
      <c r="F13" s="195"/>
      <c r="G13" s="206"/>
      <c r="H13" s="194"/>
      <c r="I13" s="207"/>
      <c r="J13" s="194"/>
      <c r="K13" s="194"/>
      <c r="L13" s="195"/>
    </row>
    <row r="14" spans="1:15" ht="13.5" customHeight="1" x14ac:dyDescent="0.25">
      <c r="A14" s="91" t="s">
        <v>163</v>
      </c>
      <c r="B14" s="194"/>
      <c r="C14" s="194"/>
      <c r="D14" s="194"/>
      <c r="E14" s="194"/>
      <c r="F14" s="195">
        <f>SUM(B14:E14)</f>
        <v>0</v>
      </c>
      <c r="G14" s="206" t="s">
        <v>164</v>
      </c>
      <c r="H14" s="194"/>
      <c r="I14" s="207"/>
      <c r="J14" s="194"/>
      <c r="K14" s="194"/>
      <c r="L14" s="195">
        <f>SUM(H14:K14)</f>
        <v>0</v>
      </c>
    </row>
    <row r="15" spans="1:15" ht="13.5" customHeight="1" x14ac:dyDescent="0.25">
      <c r="A15" s="91" t="s">
        <v>165</v>
      </c>
      <c r="B15" s="194"/>
      <c r="C15" s="194"/>
      <c r="D15" s="194"/>
      <c r="E15" s="194"/>
      <c r="F15" s="195">
        <f>SUM(B15:E15)</f>
        <v>0</v>
      </c>
      <c r="G15" s="206" t="s">
        <v>166</v>
      </c>
      <c r="H15" s="194"/>
      <c r="I15" s="207"/>
      <c r="J15" s="194"/>
      <c r="K15" s="194"/>
      <c r="L15" s="195">
        <f>SUM(H15:K15)</f>
        <v>0</v>
      </c>
    </row>
    <row r="16" spans="1:15" ht="13.5" customHeight="1" x14ac:dyDescent="0.25">
      <c r="A16" s="91"/>
      <c r="B16" s="194"/>
      <c r="C16" s="194"/>
      <c r="D16" s="194"/>
      <c r="E16" s="194"/>
      <c r="F16" s="195"/>
      <c r="G16" s="206"/>
      <c r="H16" s="194"/>
      <c r="I16" s="207"/>
      <c r="J16" s="194"/>
      <c r="K16" s="194"/>
      <c r="L16" s="195"/>
    </row>
    <row r="17" spans="1:13" ht="13.5" customHeight="1" x14ac:dyDescent="0.25">
      <c r="A17" s="91"/>
      <c r="B17" s="194"/>
      <c r="C17" s="194"/>
      <c r="D17" s="194"/>
      <c r="E17" s="194"/>
      <c r="F17" s="195"/>
      <c r="G17" s="206" t="s">
        <v>167</v>
      </c>
      <c r="H17" s="194"/>
      <c r="I17" s="207"/>
      <c r="J17" s="194"/>
      <c r="K17" s="194"/>
      <c r="L17" s="195">
        <f>SUM(H17:K17)</f>
        <v>0</v>
      </c>
    </row>
    <row r="18" spans="1:13" ht="13.5" customHeight="1" x14ac:dyDescent="0.25">
      <c r="A18" s="91" t="s">
        <v>168</v>
      </c>
      <c r="B18" s="194"/>
      <c r="C18" s="194"/>
      <c r="D18" s="194"/>
      <c r="E18" s="194"/>
      <c r="F18" s="195">
        <f>SUM(B18:E18)</f>
        <v>0</v>
      </c>
      <c r="G18" s="206"/>
      <c r="H18" s="194"/>
      <c r="I18" s="207"/>
      <c r="J18" s="194"/>
      <c r="K18" s="194"/>
      <c r="L18" s="195"/>
    </row>
    <row r="19" spans="1:13" x14ac:dyDescent="0.25">
      <c r="A19" s="91"/>
      <c r="B19" s="194"/>
      <c r="C19" s="194"/>
      <c r="D19" s="228"/>
      <c r="E19" s="194"/>
      <c r="F19" s="195"/>
      <c r="G19" s="206" t="s">
        <v>169</v>
      </c>
      <c r="H19" s="194"/>
      <c r="I19" s="207"/>
      <c r="J19" s="194"/>
      <c r="K19" s="194"/>
      <c r="L19" s="195">
        <f>SUM(H19:K19)</f>
        <v>0</v>
      </c>
    </row>
    <row r="20" spans="1:13" ht="13.5" customHeight="1" x14ac:dyDescent="0.25">
      <c r="A20" s="133" t="s">
        <v>253</v>
      </c>
      <c r="B20" s="129">
        <f>B21+B22</f>
        <v>0</v>
      </c>
      <c r="C20" s="129">
        <f>C21+C22</f>
        <v>0</v>
      </c>
      <c r="D20" s="129">
        <f>D21+D22</f>
        <v>0</v>
      </c>
      <c r="E20" s="129">
        <f>E21+E22</f>
        <v>0</v>
      </c>
      <c r="F20" s="129">
        <f>SUM(B20:E20)</f>
        <v>0</v>
      </c>
      <c r="G20" s="88"/>
      <c r="H20" s="89"/>
      <c r="I20" s="93"/>
      <c r="J20" s="89"/>
      <c r="K20" s="89"/>
      <c r="L20" s="92"/>
    </row>
    <row r="21" spans="1:13" ht="13.5" customHeight="1" x14ac:dyDescent="0.3">
      <c r="A21" s="91" t="s">
        <v>170</v>
      </c>
      <c r="B21" s="89"/>
      <c r="C21" s="89"/>
      <c r="D21" s="89"/>
      <c r="E21" s="89"/>
      <c r="F21" s="195">
        <f>SUM(B21:E21)</f>
        <v>0</v>
      </c>
      <c r="G21" s="128" t="s">
        <v>171</v>
      </c>
      <c r="H21" s="129">
        <f>H22+H23-H24-H25-H26</f>
        <v>0</v>
      </c>
      <c r="I21" s="130">
        <f>I22+I23-I24-I25-I26</f>
        <v>0</v>
      </c>
      <c r="J21" s="129">
        <f>J22+J23-J24-J25-J26</f>
        <v>0</v>
      </c>
      <c r="K21" s="129">
        <f>K22+K23-K24-K25-K26</f>
        <v>0</v>
      </c>
      <c r="L21" s="143">
        <f t="shared" ref="L21:L27" si="0">SUM(H21:K21)</f>
        <v>0</v>
      </c>
      <c r="M21" s="86"/>
    </row>
    <row r="22" spans="1:13" ht="13.5" customHeight="1" x14ac:dyDescent="0.3">
      <c r="A22" s="91" t="s">
        <v>172</v>
      </c>
      <c r="B22" s="89"/>
      <c r="C22" s="89"/>
      <c r="D22" s="89"/>
      <c r="E22" s="89"/>
      <c r="F22" s="195">
        <f>SUM(B22:E22)</f>
        <v>0</v>
      </c>
      <c r="G22" s="196" t="s">
        <v>173</v>
      </c>
      <c r="H22" s="192">
        <f>'annexe 5A '!E50</f>
        <v>0</v>
      </c>
      <c r="I22" s="197">
        <f>'annexe 5A '!F50</f>
        <v>0</v>
      </c>
      <c r="J22" s="192">
        <f>'annexe 5A '!G50</f>
        <v>0</v>
      </c>
      <c r="K22" s="192">
        <f>'annexe 5A '!H50</f>
        <v>0</v>
      </c>
      <c r="L22" s="198">
        <f t="shared" si="0"/>
        <v>0</v>
      </c>
      <c r="M22" s="86"/>
    </row>
    <row r="23" spans="1:13" ht="13.5" customHeight="1" x14ac:dyDescent="0.3">
      <c r="A23" s="94"/>
      <c r="B23" s="89"/>
      <c r="C23" s="89"/>
      <c r="D23" s="89"/>
      <c r="E23" s="89"/>
      <c r="F23" s="195"/>
      <c r="G23" s="199" t="s">
        <v>174</v>
      </c>
      <c r="H23" s="200">
        <f>'annexe 5A '!E27+'annexe 5A '!E28+'annexe 5A '!E45</f>
        <v>0</v>
      </c>
      <c r="I23" s="200">
        <f>'annexe 5A '!F27+'annexe 5A '!F28+'annexe 5A '!F45</f>
        <v>0</v>
      </c>
      <c r="J23" s="195">
        <f>'annexe 5A '!G27+'annexe 5A '!G28+'annexe 5A '!G45</f>
        <v>0</v>
      </c>
      <c r="K23" s="200">
        <f>'annexe 5A '!H27+'annexe 5A '!H28+'annexe 5A '!H45</f>
        <v>0</v>
      </c>
      <c r="L23" s="195">
        <f t="shared" si="0"/>
        <v>0</v>
      </c>
      <c r="M23" s="86"/>
    </row>
    <row r="24" spans="1:13" ht="13.5" customHeight="1" x14ac:dyDescent="0.25">
      <c r="A24" s="91" t="s">
        <v>175</v>
      </c>
      <c r="B24" s="89"/>
      <c r="C24" s="89"/>
      <c r="D24" s="89"/>
      <c r="E24" s="89"/>
      <c r="F24" s="195">
        <f>SUM(B24:E24)</f>
        <v>0</v>
      </c>
      <c r="G24" s="199" t="s">
        <v>176</v>
      </c>
      <c r="H24" s="200">
        <f>'annexe 5A '!E29+'annexe 5A '!E42</f>
        <v>0</v>
      </c>
      <c r="I24" s="200">
        <f>'annexe 5A '!F29+'annexe 5A '!F42</f>
        <v>0</v>
      </c>
      <c r="J24" s="195">
        <f>'annexe 5A '!G29+'annexe 5A '!G42</f>
        <v>0</v>
      </c>
      <c r="K24" s="200">
        <f>'annexe 5A '!H29+'annexe 5A '!H42</f>
        <v>0</v>
      </c>
      <c r="L24" s="195">
        <f t="shared" si="0"/>
        <v>0</v>
      </c>
    </row>
    <row r="25" spans="1:13" ht="13.5" customHeight="1" x14ac:dyDescent="0.25">
      <c r="A25" s="95"/>
      <c r="B25" s="89"/>
      <c r="C25" s="89"/>
      <c r="D25" s="89"/>
      <c r="E25" s="89"/>
      <c r="F25" s="92"/>
      <c r="G25" s="199" t="s">
        <v>177</v>
      </c>
      <c r="H25" s="200">
        <f>'annexe 5A '!E41-'annexe 5A '!E44</f>
        <v>0</v>
      </c>
      <c r="I25" s="201">
        <f>'annexe 5A '!F41-'annexe 5A '!F44</f>
        <v>0</v>
      </c>
      <c r="J25" s="200">
        <f>'annexe 5A '!G41-'annexe 5A '!G44</f>
        <v>0</v>
      </c>
      <c r="K25" s="200">
        <f>'annexe 5A '!H41-'annexe 5A '!H44</f>
        <v>0</v>
      </c>
      <c r="L25" s="195">
        <f t="shared" si="0"/>
        <v>0</v>
      </c>
    </row>
    <row r="26" spans="1:13" ht="13.5" customHeight="1" x14ac:dyDescent="0.25">
      <c r="A26" s="80" t="s">
        <v>178</v>
      </c>
      <c r="B26" s="96">
        <f>B8+B12+B14+B18+B20+B24</f>
        <v>0</v>
      </c>
      <c r="C26" s="96">
        <f>C8+C12+C14+C18+C20+C24</f>
        <v>0</v>
      </c>
      <c r="D26" s="96">
        <f>D8+D12+D14+D18+D20+D24</f>
        <v>0</v>
      </c>
      <c r="E26" s="96">
        <f>E8+E12+E14+E18+E20+E24</f>
        <v>0</v>
      </c>
      <c r="F26" s="97">
        <f>SUM(B26:E26)</f>
        <v>0</v>
      </c>
      <c r="G26" s="202" t="s">
        <v>179</v>
      </c>
      <c r="H26" s="203">
        <f>'annexe 5A '!E40</f>
        <v>0</v>
      </c>
      <c r="I26" s="204">
        <f>'annexe 5A '!F40</f>
        <v>0</v>
      </c>
      <c r="J26" s="203">
        <f>'annexe 5A '!G40</f>
        <v>0</v>
      </c>
      <c r="K26" s="203">
        <f>'annexe 5A '!H40</f>
        <v>0</v>
      </c>
      <c r="L26" s="205">
        <f t="shared" si="0"/>
        <v>0</v>
      </c>
      <c r="M26" s="98"/>
    </row>
    <row r="27" spans="1:13" ht="13.5" customHeight="1" x14ac:dyDescent="0.25">
      <c r="A27" s="99" t="s">
        <v>180</v>
      </c>
      <c r="B27" s="100">
        <f>H27-B26</f>
        <v>0</v>
      </c>
      <c r="C27" s="100">
        <f>I27-C26</f>
        <v>0</v>
      </c>
      <c r="D27" s="100">
        <f>J27-D26</f>
        <v>0</v>
      </c>
      <c r="E27" s="100">
        <f>K27-E26</f>
        <v>0</v>
      </c>
      <c r="F27" s="101"/>
      <c r="G27" s="102" t="s">
        <v>178</v>
      </c>
      <c r="H27" s="96">
        <f>H8+H10+H12+H17+H19+H21</f>
        <v>0</v>
      </c>
      <c r="I27" s="103">
        <f>I8+I10+I12+I17+I19+I21</f>
        <v>0</v>
      </c>
      <c r="J27" s="96">
        <f>J8+J10+J12+J17+J19+J21</f>
        <v>0</v>
      </c>
      <c r="K27" s="96">
        <f>K8+K10+K12+K17+K19+K21</f>
        <v>0</v>
      </c>
      <c r="L27" s="97">
        <f t="shared" si="0"/>
        <v>0</v>
      </c>
    </row>
    <row r="30" spans="1:13" x14ac:dyDescent="0.25">
      <c r="A30" s="83" t="s">
        <v>181</v>
      </c>
      <c r="B30" s="104" t="str">
        <f>B7</f>
        <v>n</v>
      </c>
      <c r="C30" s="105" t="str">
        <f>C7</f>
        <v>n+1</v>
      </c>
      <c r="D30" s="104" t="str">
        <f>D7</f>
        <v>n+2</v>
      </c>
      <c r="E30" s="106" t="str">
        <f>E7</f>
        <v>n+3</v>
      </c>
      <c r="F30" s="107"/>
    </row>
    <row r="31" spans="1:13" x14ac:dyDescent="0.25">
      <c r="A31" s="233"/>
      <c r="B31" s="237"/>
      <c r="C31" s="237"/>
      <c r="D31" s="237"/>
      <c r="E31" s="237"/>
      <c r="F31" s="7"/>
    </row>
    <row r="34" spans="1:1" x14ac:dyDescent="0.25">
      <c r="A34" s="3"/>
    </row>
    <row r="36" spans="1:1" ht="13.4" customHeight="1" x14ac:dyDescent="0.25"/>
  </sheetData>
  <mergeCells count="2">
    <mergeCell ref="A1:E1"/>
    <mergeCell ref="A4:G4"/>
  </mergeCells>
  <printOptions horizontalCentered="1"/>
  <pageMargins left="0.23622047244094491" right="0.23622047244094491" top="0.47244094488188981" bottom="0.35433070866141736" header="0.51181102362204722" footer="0.23622047244094491"/>
  <pageSetup paperSize="9" scale="81" firstPageNumber="0" orientation="landscape" r:id="rId1"/>
  <headerFooter>
    <oddFooter>&amp;C&amp;8Date de mise à jour : 06/02/2018&amp;R&amp;8&amp;A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3">
    <tabColor rgb="FFFFFFFF"/>
    <pageSetUpPr fitToPage="1"/>
  </sheetPr>
  <dimension ref="A1:M46"/>
  <sheetViews>
    <sheetView zoomScaleNormal="100" zoomScaleSheetLayoutView="89" zoomScalePageLayoutView="120" workbookViewId="0">
      <selection sqref="A1:H1"/>
    </sheetView>
  </sheetViews>
  <sheetFormatPr baseColWidth="10" defaultColWidth="9.1796875" defaultRowHeight="12.5" x14ac:dyDescent="0.25"/>
  <cols>
    <col min="1" max="1" width="29" customWidth="1"/>
    <col min="2" max="6" width="11.81640625"/>
    <col min="7" max="7" width="35.26953125"/>
    <col min="8" max="12" width="11.81640625"/>
    <col min="13" max="1025" width="10.7265625"/>
  </cols>
  <sheetData>
    <row r="1" spans="1:13" ht="14" x14ac:dyDescent="0.3">
      <c r="A1" s="733" t="s">
        <v>182</v>
      </c>
      <c r="B1" s="733"/>
      <c r="C1" s="733"/>
      <c r="D1" s="733"/>
      <c r="E1" s="733"/>
      <c r="F1" s="733"/>
      <c r="G1" s="733"/>
      <c r="H1" s="733"/>
    </row>
    <row r="2" spans="1:13" x14ac:dyDescent="0.25">
      <c r="A2" s="18" t="s">
        <v>97</v>
      </c>
      <c r="C2" s="210"/>
      <c r="D2" s="210"/>
      <c r="E2" s="210"/>
      <c r="F2" s="210"/>
    </row>
    <row r="3" spans="1:13" x14ac:dyDescent="0.25">
      <c r="A3" s="18"/>
    </row>
    <row r="4" spans="1:13" s="3" customFormat="1" ht="12.75" customHeight="1" x14ac:dyDescent="0.25">
      <c r="A4" s="721" t="s">
        <v>55</v>
      </c>
      <c r="B4" s="721"/>
      <c r="C4" s="721"/>
      <c r="D4" s="721"/>
      <c r="E4" s="721"/>
      <c r="F4" s="721"/>
      <c r="G4" s="721"/>
    </row>
    <row r="6" spans="1:13" ht="23" x14ac:dyDescent="0.3">
      <c r="A6" s="179" t="s">
        <v>183</v>
      </c>
      <c r="B6" s="180" t="s">
        <v>100</v>
      </c>
      <c r="C6" s="180" t="s">
        <v>100</v>
      </c>
      <c r="D6" s="180" t="s">
        <v>100</v>
      </c>
      <c r="E6" s="180" t="s">
        <v>100</v>
      </c>
      <c r="F6" s="180" t="s">
        <v>100</v>
      </c>
      <c r="G6" s="179" t="s">
        <v>184</v>
      </c>
      <c r="H6" s="180" t="s">
        <v>100</v>
      </c>
      <c r="I6" s="181" t="s">
        <v>100</v>
      </c>
      <c r="J6" s="180" t="s">
        <v>100</v>
      </c>
      <c r="K6" s="180" t="s">
        <v>100</v>
      </c>
      <c r="L6" s="180" t="s">
        <v>100</v>
      </c>
    </row>
    <row r="7" spans="1:13" s="86" customFormat="1" ht="13" x14ac:dyDescent="0.3">
      <c r="A7" s="125"/>
      <c r="B7" s="108" t="str">
        <f>'annexe 5A '!D9</f>
        <v>n-1</v>
      </c>
      <c r="C7" s="108" t="str">
        <f>'annexe 5A '!E9</f>
        <v>n</v>
      </c>
      <c r="D7" s="108" t="str">
        <f>'annexe 5A '!F9</f>
        <v>n+1</v>
      </c>
      <c r="E7" s="108" t="str">
        <f>'annexe 5A '!G9</f>
        <v>n+2</v>
      </c>
      <c r="F7" s="108" t="str">
        <f>'annexe 5A '!H9</f>
        <v>n+3</v>
      </c>
      <c r="G7" s="125"/>
      <c r="H7" s="109" t="str">
        <f>B7</f>
        <v>n-1</v>
      </c>
      <c r="I7" s="110" t="str">
        <f>C7</f>
        <v>n</v>
      </c>
      <c r="J7" s="109" t="str">
        <f>D7</f>
        <v>n+1</v>
      </c>
      <c r="K7" s="109" t="str">
        <f>E7</f>
        <v>n+2</v>
      </c>
      <c r="L7" s="109" t="str">
        <f>F7</f>
        <v>n+3</v>
      </c>
    </row>
    <row r="8" spans="1:13" s="86" customFormat="1" ht="13" x14ac:dyDescent="0.3">
      <c r="A8" s="111" t="s">
        <v>266</v>
      </c>
      <c r="B8" s="111"/>
      <c r="C8" s="111"/>
      <c r="D8" s="111"/>
      <c r="E8" s="111"/>
      <c r="F8" s="111"/>
      <c r="G8" s="144" t="s">
        <v>287</v>
      </c>
      <c r="H8" s="144"/>
      <c r="I8" s="144"/>
      <c r="J8" s="144"/>
      <c r="K8" s="144"/>
      <c r="L8" s="144"/>
    </row>
    <row r="9" spans="1:13" x14ac:dyDescent="0.25">
      <c r="A9" s="185" t="s">
        <v>185</v>
      </c>
      <c r="B9" s="189"/>
      <c r="C9" s="187"/>
      <c r="D9" s="187"/>
      <c r="E9" s="187"/>
      <c r="F9" s="190"/>
      <c r="G9" s="182" t="s">
        <v>186</v>
      </c>
      <c r="H9" s="183"/>
      <c r="I9" s="184"/>
      <c r="J9" s="184"/>
      <c r="K9" s="184"/>
      <c r="L9" s="184"/>
    </row>
    <row r="10" spans="1:13" x14ac:dyDescent="0.25">
      <c r="A10" s="11"/>
      <c r="B10" s="189"/>
      <c r="C10" s="187"/>
      <c r="D10" s="187"/>
      <c r="E10" s="187"/>
      <c r="F10" s="187"/>
      <c r="G10" s="182" t="s">
        <v>187</v>
      </c>
      <c r="H10" s="183"/>
      <c r="I10" s="184"/>
      <c r="J10" s="184"/>
      <c r="K10" s="184"/>
      <c r="L10" s="184"/>
      <c r="M10" s="7"/>
    </row>
    <row r="11" spans="1:13" x14ac:dyDescent="0.25">
      <c r="A11" s="185" t="s">
        <v>188</v>
      </c>
      <c r="B11" s="189"/>
      <c r="C11" s="187"/>
      <c r="D11" s="187"/>
      <c r="E11" s="187"/>
      <c r="F11" s="187"/>
      <c r="G11" s="182" t="s">
        <v>189</v>
      </c>
      <c r="H11" s="183"/>
      <c r="I11" s="184"/>
      <c r="J11" s="184"/>
      <c r="K11" s="184"/>
      <c r="L11" s="184"/>
      <c r="M11" s="7"/>
    </row>
    <row r="12" spans="1:13" x14ac:dyDescent="0.25">
      <c r="A12" s="185" t="s">
        <v>190</v>
      </c>
      <c r="B12" s="191"/>
      <c r="C12" s="187"/>
      <c r="D12" s="187"/>
      <c r="E12" s="187"/>
      <c r="F12" s="187"/>
      <c r="G12" s="182" t="s">
        <v>191</v>
      </c>
      <c r="H12" s="183"/>
      <c r="I12" s="184"/>
      <c r="J12" s="184"/>
      <c r="K12" s="184"/>
      <c r="L12" s="184"/>
      <c r="M12" s="7"/>
    </row>
    <row r="13" spans="1:13" x14ac:dyDescent="0.25">
      <c r="A13" s="11"/>
      <c r="B13" s="189"/>
      <c r="C13" s="187"/>
      <c r="D13" s="187"/>
      <c r="E13" s="187"/>
      <c r="F13" s="187"/>
      <c r="G13" s="52" t="s">
        <v>263</v>
      </c>
      <c r="H13" s="111">
        <f>SUM(H9:H12)</f>
        <v>0</v>
      </c>
      <c r="I13" s="111">
        <f>SUM(I9:I12)</f>
        <v>0</v>
      </c>
      <c r="J13" s="111">
        <f>SUM(J9:J12)</f>
        <v>0</v>
      </c>
      <c r="K13" s="111">
        <f>SUM(K9:K12)</f>
        <v>0</v>
      </c>
      <c r="L13" s="111">
        <f>SUM(L9:L12)</f>
        <v>0</v>
      </c>
      <c r="M13" s="7"/>
    </row>
    <row r="14" spans="1:13" x14ac:dyDescent="0.25">
      <c r="A14" s="185" t="s">
        <v>192</v>
      </c>
      <c r="B14" s="189"/>
      <c r="C14" s="187"/>
      <c r="D14" s="187"/>
      <c r="E14" s="187"/>
      <c r="F14" s="187"/>
      <c r="G14" s="185" t="s">
        <v>193</v>
      </c>
      <c r="H14" s="186"/>
      <c r="I14" s="187"/>
      <c r="J14" s="187"/>
      <c r="K14" s="187"/>
      <c r="L14" s="187"/>
      <c r="M14" s="7"/>
    </row>
    <row r="15" spans="1:13" x14ac:dyDescent="0.25">
      <c r="A15" s="185" t="s">
        <v>194</v>
      </c>
      <c r="B15" s="189"/>
      <c r="C15" s="187"/>
      <c r="D15" s="187"/>
      <c r="E15" s="187"/>
      <c r="F15" s="187"/>
      <c r="G15" s="185" t="s">
        <v>195</v>
      </c>
      <c r="H15" s="186"/>
      <c r="I15" s="187"/>
      <c r="J15" s="187"/>
      <c r="K15" s="187"/>
      <c r="L15" s="187"/>
      <c r="M15" s="7"/>
    </row>
    <row r="16" spans="1:13" ht="13" x14ac:dyDescent="0.3">
      <c r="A16" s="111" t="s">
        <v>268</v>
      </c>
      <c r="B16" s="111">
        <f>B9+B11+B14</f>
        <v>0</v>
      </c>
      <c r="C16" s="111">
        <f>C9+C11+C14</f>
        <v>0</v>
      </c>
      <c r="D16" s="111">
        <f>D9+D11+D14</f>
        <v>0</v>
      </c>
      <c r="E16" s="111">
        <f>E9+E11+E14</f>
        <v>0</v>
      </c>
      <c r="F16" s="111">
        <f>F9+F11+F14</f>
        <v>0</v>
      </c>
      <c r="G16" s="52" t="s">
        <v>264</v>
      </c>
      <c r="H16" s="111">
        <f>SUM(H13:H15)</f>
        <v>0</v>
      </c>
      <c r="I16" s="111">
        <f>SUM(I13:I15)</f>
        <v>0</v>
      </c>
      <c r="J16" s="111">
        <f>SUM(J13:J15)</f>
        <v>0</v>
      </c>
      <c r="K16" s="111">
        <f>SUM(K13:K15)</f>
        <v>0</v>
      </c>
      <c r="L16" s="111">
        <f>SUM(L13:L15)</f>
        <v>0</v>
      </c>
      <c r="M16" s="7"/>
    </row>
    <row r="17" spans="1:13" s="3" customFormat="1" x14ac:dyDescent="0.25">
      <c r="A17" s="148"/>
      <c r="B17" s="156"/>
      <c r="C17" s="149"/>
      <c r="D17" s="156"/>
      <c r="E17" s="156"/>
      <c r="F17" s="150"/>
      <c r="G17" s="185" t="s">
        <v>197</v>
      </c>
      <c r="H17" s="188"/>
      <c r="I17" s="187"/>
      <c r="J17" s="187"/>
      <c r="K17" s="187"/>
      <c r="L17" s="187"/>
      <c r="M17" s="7"/>
    </row>
    <row r="18" spans="1:13" x14ac:dyDescent="0.25">
      <c r="A18" s="151"/>
      <c r="B18" s="132"/>
      <c r="C18" s="147"/>
      <c r="D18" s="132"/>
      <c r="E18" s="132"/>
      <c r="F18" s="152"/>
      <c r="G18" s="185" t="s">
        <v>259</v>
      </c>
      <c r="H18" s="188"/>
      <c r="I18" s="187"/>
      <c r="J18" s="187"/>
      <c r="K18" s="187"/>
      <c r="L18" s="187"/>
      <c r="M18" s="7"/>
    </row>
    <row r="19" spans="1:13" ht="47.25" customHeight="1" x14ac:dyDescent="0.25">
      <c r="A19" s="151"/>
      <c r="B19" s="132"/>
      <c r="C19" s="147"/>
      <c r="D19" s="227"/>
      <c r="E19" s="132"/>
      <c r="F19" s="152"/>
      <c r="G19" s="185" t="s">
        <v>258</v>
      </c>
      <c r="H19" s="188"/>
      <c r="I19" s="187"/>
      <c r="J19" s="187"/>
      <c r="K19" s="187"/>
      <c r="L19" s="187"/>
      <c r="M19" s="7"/>
    </row>
    <row r="20" spans="1:13" s="3" customFormat="1" x14ac:dyDescent="0.25">
      <c r="A20" s="153"/>
      <c r="B20" s="134"/>
      <c r="C20" s="154"/>
      <c r="D20" s="134"/>
      <c r="E20" s="134"/>
      <c r="F20" s="155"/>
      <c r="G20" s="52" t="s">
        <v>265</v>
      </c>
      <c r="H20" s="111">
        <f>SUM(H16:H18)</f>
        <v>0</v>
      </c>
      <c r="I20" s="111">
        <f>SUM(I16:I18)</f>
        <v>0</v>
      </c>
      <c r="J20" s="111">
        <f>SUM(J16:J18)</f>
        <v>0</v>
      </c>
      <c r="K20" s="111">
        <f>SUM(K16:K18)</f>
        <v>0</v>
      </c>
      <c r="L20" s="111">
        <f>SUM(L16:L18)</f>
        <v>0</v>
      </c>
      <c r="M20" s="7"/>
    </row>
    <row r="21" spans="1:13" ht="13" x14ac:dyDescent="0.3">
      <c r="A21" s="145" t="s">
        <v>196</v>
      </c>
      <c r="B21" s="146">
        <f>H20-B16</f>
        <v>0</v>
      </c>
      <c r="C21" s="146">
        <f>I20-C16</f>
        <v>0</v>
      </c>
      <c r="D21" s="146">
        <f>J20-D16</f>
        <v>0</v>
      </c>
      <c r="E21" s="146">
        <f>K20-E16</f>
        <v>0</v>
      </c>
      <c r="F21" s="146">
        <f>L20-F16</f>
        <v>0</v>
      </c>
      <c r="G21" s="734"/>
      <c r="H21" s="734"/>
      <c r="I21" s="734"/>
      <c r="J21" s="734"/>
      <c r="K21" s="734"/>
      <c r="L21" s="734"/>
      <c r="M21" s="7"/>
    </row>
    <row r="22" spans="1:13" s="3" customFormat="1" x14ac:dyDescent="0.25">
      <c r="A22" s="161"/>
      <c r="B22" s="162"/>
      <c r="C22" s="162"/>
      <c r="D22" s="162"/>
      <c r="E22" s="162"/>
      <c r="F22" s="162"/>
      <c r="G22" s="131"/>
      <c r="H22" s="132"/>
      <c r="I22" s="163"/>
      <c r="J22" s="132"/>
      <c r="K22" s="132"/>
      <c r="L22" s="132"/>
      <c r="M22" s="7"/>
    </row>
    <row r="23" spans="1:13" s="3" customFormat="1" x14ac:dyDescent="0.25">
      <c r="A23" s="111" t="s">
        <v>261</v>
      </c>
      <c r="B23" s="111"/>
      <c r="C23" s="111"/>
      <c r="D23" s="111"/>
      <c r="E23" s="111"/>
      <c r="F23" s="111"/>
      <c r="G23" s="111" t="s">
        <v>262</v>
      </c>
      <c r="H23" s="111"/>
      <c r="I23" s="111"/>
      <c r="J23" s="111"/>
      <c r="K23" s="111"/>
      <c r="L23" s="111"/>
      <c r="M23" s="7"/>
    </row>
    <row r="24" spans="1:13" s="3" customFormat="1" x14ac:dyDescent="0.25">
      <c r="A24" s="158" t="s">
        <v>247</v>
      </c>
      <c r="B24" s="159"/>
      <c r="C24" s="160"/>
      <c r="D24" s="160"/>
      <c r="E24" s="160"/>
      <c r="F24" s="160"/>
      <c r="G24" s="158" t="s">
        <v>251</v>
      </c>
      <c r="H24" s="126"/>
      <c r="I24" s="127"/>
      <c r="J24" s="127"/>
      <c r="K24" s="127"/>
      <c r="L24" s="127"/>
      <c r="M24" s="7"/>
    </row>
    <row r="25" spans="1:13" s="3" customFormat="1" x14ac:dyDescent="0.25">
      <c r="A25" s="158" t="s">
        <v>248</v>
      </c>
      <c r="B25" s="159"/>
      <c r="C25" s="160"/>
      <c r="D25" s="160"/>
      <c r="E25" s="160"/>
      <c r="F25" s="160"/>
      <c r="G25" s="158" t="s">
        <v>250</v>
      </c>
      <c r="H25" s="126"/>
      <c r="I25" s="127"/>
      <c r="J25" s="127"/>
      <c r="K25" s="127"/>
      <c r="L25" s="127"/>
      <c r="M25" s="7"/>
    </row>
    <row r="26" spans="1:13" x14ac:dyDescent="0.25">
      <c r="A26" s="158" t="s">
        <v>249</v>
      </c>
      <c r="B26" s="159"/>
      <c r="C26" s="160"/>
      <c r="D26" s="160"/>
      <c r="E26" s="160"/>
      <c r="F26" s="160"/>
      <c r="G26" s="158"/>
      <c r="H26" s="126"/>
      <c r="I26" s="127"/>
      <c r="J26" s="127"/>
      <c r="K26" s="127"/>
      <c r="L26" s="127"/>
      <c r="M26" s="7"/>
    </row>
    <row r="27" spans="1:13" s="3" customFormat="1" x14ac:dyDescent="0.25">
      <c r="A27" s="158" t="s">
        <v>252</v>
      </c>
      <c r="B27" s="159"/>
      <c r="C27" s="160"/>
      <c r="D27" s="160"/>
      <c r="E27" s="160"/>
      <c r="F27" s="160"/>
      <c r="G27" s="158"/>
      <c r="H27" s="126"/>
      <c r="I27" s="127"/>
      <c r="J27" s="127"/>
      <c r="K27" s="127"/>
      <c r="L27" s="127"/>
      <c r="M27" s="7"/>
    </row>
    <row r="28" spans="1:13" ht="13" x14ac:dyDescent="0.3">
      <c r="A28" s="164" t="s">
        <v>246</v>
      </c>
      <c r="B28" s="165">
        <f>B24+B25+B26+B27-H24-H25</f>
        <v>0</v>
      </c>
      <c r="C28" s="165">
        <f>C24+C25+C26+C27-I24-I25</f>
        <v>0</v>
      </c>
      <c r="D28" s="165">
        <f>D24+D25+D26+D27-J24-J25</f>
        <v>0</v>
      </c>
      <c r="E28" s="165">
        <f>E24+E25+E26+E27-K24-K25</f>
        <v>0</v>
      </c>
      <c r="F28" s="165">
        <f>F24+F25+F26+F27-L24-L25</f>
        <v>0</v>
      </c>
      <c r="G28" s="734"/>
      <c r="H28" s="734"/>
      <c r="I28" s="734"/>
      <c r="J28" s="734"/>
      <c r="K28" s="734"/>
      <c r="L28" s="734"/>
      <c r="M28" s="7"/>
    </row>
    <row r="29" spans="1:13" x14ac:dyDescent="0.25">
      <c r="M29" s="112"/>
    </row>
    <row r="30" spans="1:13" s="3" customFormat="1" ht="23" x14ac:dyDescent="0.25">
      <c r="A30" s="111" t="s">
        <v>267</v>
      </c>
      <c r="B30" s="111"/>
      <c r="C30" s="111"/>
      <c r="D30" s="111"/>
      <c r="E30" s="111"/>
      <c r="F30" s="111"/>
      <c r="G30" s="157" t="s">
        <v>260</v>
      </c>
      <c r="H30" s="111"/>
      <c r="I30" s="111"/>
      <c r="J30" s="111"/>
      <c r="K30" s="111"/>
      <c r="L30" s="111"/>
      <c r="M30" s="7"/>
    </row>
    <row r="31" spans="1:13" ht="31.5" customHeight="1" x14ac:dyDescent="0.3">
      <c r="A31" s="166" t="s">
        <v>269</v>
      </c>
      <c r="B31" s="167">
        <f>B21-B28</f>
        <v>0</v>
      </c>
      <c r="C31" s="167">
        <f>C21-C28</f>
        <v>0</v>
      </c>
      <c r="D31" s="167">
        <f>D21-D28</f>
        <v>0</v>
      </c>
      <c r="E31" s="167">
        <f>E21-E28</f>
        <v>0</v>
      </c>
      <c r="F31" s="167">
        <f>F21-F28</f>
        <v>0</v>
      </c>
      <c r="G31" s="734"/>
      <c r="H31" s="734"/>
      <c r="I31" s="734"/>
      <c r="J31" s="734"/>
      <c r="K31" s="734"/>
      <c r="L31" s="734"/>
    </row>
    <row r="32" spans="1:13" s="168" customFormat="1" ht="31.5" customHeight="1" x14ac:dyDescent="0.3">
      <c r="A32" s="147"/>
      <c r="B32" s="169"/>
      <c r="C32" s="169"/>
      <c r="D32" s="169"/>
      <c r="E32" s="169"/>
      <c r="F32" s="169"/>
      <c r="G32" s="170"/>
      <c r="H32" s="171"/>
      <c r="I32" s="171"/>
      <c r="J32" s="171"/>
      <c r="K32" s="171"/>
      <c r="L32" s="171"/>
    </row>
    <row r="33" spans="1:12" s="168" customFormat="1" ht="12.75" customHeight="1" x14ac:dyDescent="0.25">
      <c r="A33" s="144" t="s">
        <v>270</v>
      </c>
      <c r="B33" s="111"/>
      <c r="C33" s="111"/>
      <c r="D33" s="111"/>
      <c r="E33" s="111"/>
      <c r="F33" s="111"/>
      <c r="G33" s="111"/>
      <c r="H33" s="111"/>
      <c r="I33" s="111"/>
      <c r="J33" s="111"/>
      <c r="K33" s="111"/>
      <c r="L33" s="111"/>
    </row>
    <row r="34" spans="1:12" s="3" customFormat="1" ht="12.75" customHeight="1" x14ac:dyDescent="0.25">
      <c r="A34" s="176" t="s">
        <v>198</v>
      </c>
      <c r="B34" s="177">
        <f>'annexe 5A '!D15</f>
        <v>0</v>
      </c>
      <c r="C34" s="177">
        <f>'annexe 5A '!E15</f>
        <v>0</v>
      </c>
      <c r="D34" s="177">
        <f>'annexe 5A '!F15</f>
        <v>0</v>
      </c>
      <c r="E34" s="177">
        <f>'annexe 5A '!G15</f>
        <v>0</v>
      </c>
      <c r="F34" s="177">
        <f>'annexe 5A '!H15</f>
        <v>0</v>
      </c>
      <c r="G34" s="172" t="s">
        <v>200</v>
      </c>
      <c r="H34" s="173"/>
      <c r="I34" s="173"/>
      <c r="J34" s="173"/>
      <c r="K34" s="173"/>
      <c r="L34" s="173"/>
    </row>
    <row r="35" spans="1:12" s="3" customFormat="1" ht="12.75" customHeight="1" x14ac:dyDescent="0.25">
      <c r="A35" s="172" t="s">
        <v>199</v>
      </c>
      <c r="B35" s="178" t="e">
        <f>B21/B34</f>
        <v>#DIV/0!</v>
      </c>
      <c r="C35" s="178" t="e">
        <f>C21/C34</f>
        <v>#DIV/0!</v>
      </c>
      <c r="D35" s="178" t="e">
        <f>D21/D34</f>
        <v>#DIV/0!</v>
      </c>
      <c r="E35" s="178"/>
      <c r="F35" s="178"/>
      <c r="G35" s="172" t="s">
        <v>202</v>
      </c>
      <c r="H35" s="174"/>
      <c r="I35" s="174"/>
      <c r="J35" s="174"/>
      <c r="K35" s="174"/>
      <c r="L35" s="174"/>
    </row>
    <row r="36" spans="1:12" s="3" customFormat="1" ht="12.75" customHeight="1" x14ac:dyDescent="0.25">
      <c r="A36" s="172" t="s">
        <v>201</v>
      </c>
      <c r="B36" s="178" t="e">
        <f>B28/B34</f>
        <v>#DIV/0!</v>
      </c>
      <c r="C36" s="178" t="e">
        <f>C28/C34</f>
        <v>#DIV/0!</v>
      </c>
      <c r="D36" s="178" t="e">
        <f>D28/D34</f>
        <v>#DIV/0!</v>
      </c>
      <c r="E36" s="178"/>
      <c r="F36" s="178"/>
      <c r="G36" s="172" t="s">
        <v>204</v>
      </c>
      <c r="H36" s="175"/>
      <c r="I36" s="175"/>
      <c r="J36" s="175"/>
      <c r="K36" s="175"/>
      <c r="L36" s="175"/>
    </row>
    <row r="37" spans="1:12" x14ac:dyDescent="0.25">
      <c r="A37" s="172" t="s">
        <v>203</v>
      </c>
      <c r="B37" s="178" t="e">
        <f>B21/B28</f>
        <v>#DIV/0!</v>
      </c>
      <c r="C37" s="178" t="e">
        <f>C21/C28</f>
        <v>#DIV/0!</v>
      </c>
      <c r="D37" s="178" t="e">
        <f>D21/D28</f>
        <v>#DIV/0!</v>
      </c>
      <c r="E37" s="178"/>
      <c r="F37" s="178"/>
      <c r="G37" s="11"/>
      <c r="H37" s="11"/>
      <c r="I37" s="11"/>
      <c r="J37" s="11"/>
      <c r="K37" s="11"/>
      <c r="L37" s="11"/>
    </row>
    <row r="38" spans="1:12" x14ac:dyDescent="0.25">
      <c r="A38" s="113"/>
      <c r="B38" s="3"/>
      <c r="C38" s="114"/>
      <c r="D38" s="114"/>
      <c r="E38" s="114"/>
      <c r="F38" s="114"/>
      <c r="H38" s="7"/>
      <c r="I38" s="7"/>
    </row>
    <row r="46" spans="1:12" ht="13.4" customHeight="1" x14ac:dyDescent="0.25"/>
  </sheetData>
  <mergeCells count="5">
    <mergeCell ref="A1:H1"/>
    <mergeCell ref="A4:G4"/>
    <mergeCell ref="G31:L31"/>
    <mergeCell ref="G21:L21"/>
    <mergeCell ref="G28:L28"/>
  </mergeCells>
  <printOptions horizontalCentered="1"/>
  <pageMargins left="0.23622047244094491" right="0.23622047244094491" top="0.47244094488188981" bottom="0.35433070866141736" header="0.51181102362204722" footer="0.23622047244094491"/>
  <pageSetup paperSize="9" scale="75" firstPageNumber="0" orientation="landscape" r:id="rId1"/>
  <headerFooter>
    <oddFooter>&amp;C&amp;8Date de mise à jour : 06/02/2018&amp;R&amp;8&amp;A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4">
    <pageSetUpPr fitToPage="1"/>
  </sheetPr>
  <dimension ref="A1:IV70"/>
  <sheetViews>
    <sheetView view="pageBreakPreview" zoomScale="90" zoomScaleNormal="90" zoomScaleSheetLayoutView="90" zoomScalePageLayoutView="90" workbookViewId="0">
      <selection sqref="A1:O1"/>
    </sheetView>
  </sheetViews>
  <sheetFormatPr baseColWidth="10" defaultColWidth="9.1796875" defaultRowHeight="12.5" x14ac:dyDescent="0.25"/>
  <cols>
    <col min="1" max="4" width="10.7265625"/>
    <col min="5" max="5" width="12.453125" customWidth="1"/>
    <col min="6" max="14" width="10.7265625"/>
    <col min="15" max="15" width="56.81640625"/>
    <col min="16" max="1025" width="10.7265625"/>
  </cols>
  <sheetData>
    <row r="1" spans="1:256" ht="39" customHeight="1" x14ac:dyDescent="0.25">
      <c r="A1" s="788" t="s">
        <v>338</v>
      </c>
      <c r="B1" s="788"/>
      <c r="C1" s="788"/>
      <c r="D1" s="788"/>
      <c r="E1" s="788"/>
      <c r="F1" s="788"/>
      <c r="G1" s="788"/>
      <c r="H1" s="788"/>
      <c r="I1" s="788"/>
      <c r="J1" s="788"/>
      <c r="K1" s="788"/>
      <c r="L1" s="788"/>
      <c r="M1" s="788"/>
      <c r="N1" s="788"/>
      <c r="O1" s="788"/>
    </row>
    <row r="2" spans="1:256" ht="31.5" customHeight="1" x14ac:dyDescent="0.3">
      <c r="A2" s="789" t="s">
        <v>205</v>
      </c>
      <c r="B2" s="789"/>
      <c r="C2" s="789"/>
      <c r="D2" s="789"/>
      <c r="E2" s="789"/>
      <c r="F2" s="789"/>
      <c r="G2" s="789"/>
      <c r="H2" s="789"/>
      <c r="I2" s="789"/>
      <c r="J2" s="789"/>
      <c r="K2" s="789"/>
      <c r="L2" s="789"/>
      <c r="M2" s="789"/>
      <c r="N2" s="789"/>
      <c r="O2" s="789"/>
    </row>
    <row r="3" spans="1:256" s="3" customFormat="1" ht="23.25" customHeight="1" x14ac:dyDescent="0.25">
      <c r="A3" s="790" t="s">
        <v>206</v>
      </c>
      <c r="B3" s="790"/>
      <c r="C3" s="790"/>
      <c r="D3" s="790"/>
      <c r="E3" s="790"/>
      <c r="F3" s="790"/>
      <c r="G3" s="790"/>
      <c r="H3" s="790"/>
      <c r="I3" s="790"/>
      <c r="J3" s="790"/>
      <c r="K3" s="790"/>
      <c r="L3" s="790"/>
      <c r="M3" s="790"/>
      <c r="N3" s="790"/>
      <c r="O3" s="790"/>
    </row>
    <row r="4" spans="1:256" ht="42.75" customHeight="1" x14ac:dyDescent="0.25">
      <c r="A4" s="791" t="s">
        <v>207</v>
      </c>
      <c r="B4" s="791"/>
      <c r="C4" s="791"/>
      <c r="D4" s="791"/>
      <c r="E4" s="791"/>
      <c r="F4" s="588" t="s">
        <v>208</v>
      </c>
      <c r="G4" s="792" t="s">
        <v>209</v>
      </c>
      <c r="H4" s="792"/>
      <c r="I4" s="792"/>
      <c r="J4" s="792"/>
      <c r="K4" s="792"/>
      <c r="L4" s="792"/>
      <c r="M4" s="792"/>
      <c r="N4" s="792"/>
      <c r="O4" s="792"/>
    </row>
    <row r="5" spans="1:256" s="117" customFormat="1" ht="21.65" customHeight="1" x14ac:dyDescent="0.25">
      <c r="A5" s="775" t="s">
        <v>1</v>
      </c>
      <c r="B5" s="775"/>
      <c r="C5" s="775"/>
      <c r="D5" s="775"/>
      <c r="E5" s="775"/>
      <c r="F5" s="775"/>
      <c r="G5" s="775"/>
      <c r="H5" s="775"/>
      <c r="I5" s="775"/>
      <c r="J5" s="775"/>
      <c r="K5" s="775"/>
      <c r="L5" s="775"/>
      <c r="M5" s="775"/>
      <c r="N5" s="775"/>
      <c r="O5" s="775"/>
      <c r="T5" s="787"/>
      <c r="U5" s="787"/>
      <c r="V5" s="787"/>
      <c r="W5" s="787"/>
      <c r="X5" s="787"/>
      <c r="Y5" s="787"/>
      <c r="Z5" s="787"/>
      <c r="AA5" s="787"/>
      <c r="AB5" s="787"/>
      <c r="AC5" s="787"/>
      <c r="AD5" s="787"/>
      <c r="AE5" s="787"/>
      <c r="AF5" s="787"/>
      <c r="AG5" s="787"/>
      <c r="AI5" s="787"/>
      <c r="AJ5" s="787"/>
      <c r="AK5" s="787"/>
      <c r="AL5" s="787"/>
      <c r="AM5" s="787"/>
      <c r="AN5" s="787"/>
      <c r="AO5" s="787"/>
      <c r="AP5" s="787"/>
      <c r="AQ5" s="787"/>
      <c r="AR5" s="787"/>
      <c r="AS5" s="787"/>
      <c r="AT5" s="787"/>
      <c r="AU5" s="787"/>
      <c r="AV5" s="787"/>
      <c r="AX5" s="787"/>
      <c r="AY5" s="787"/>
      <c r="AZ5" s="787"/>
      <c r="BA5" s="787"/>
      <c r="BB5" s="787"/>
      <c r="BC5" s="787"/>
      <c r="BD5" s="787"/>
      <c r="BE5" s="787"/>
      <c r="BF5" s="787"/>
      <c r="BG5" s="787"/>
      <c r="BH5" s="787"/>
      <c r="BI5" s="787"/>
      <c r="BJ5" s="787"/>
      <c r="BK5" s="787"/>
      <c r="BM5" s="787"/>
      <c r="BN5" s="787"/>
      <c r="BO5" s="787"/>
      <c r="BP5" s="787"/>
      <c r="BQ5" s="787"/>
      <c r="BR5" s="787"/>
      <c r="BS5" s="787"/>
      <c r="BT5" s="787"/>
      <c r="BU5" s="787"/>
      <c r="BV5" s="787"/>
      <c r="BW5" s="787"/>
      <c r="BX5" s="787"/>
      <c r="BY5" s="787"/>
      <c r="BZ5" s="787"/>
      <c r="CB5" s="787"/>
      <c r="CC5" s="787"/>
      <c r="CD5" s="787"/>
      <c r="CE5" s="787"/>
      <c r="CF5" s="787"/>
      <c r="CG5" s="787"/>
      <c r="CH5" s="787"/>
      <c r="CI5" s="787"/>
      <c r="CJ5" s="787"/>
      <c r="CK5" s="787"/>
      <c r="CL5" s="787"/>
      <c r="CM5" s="787"/>
      <c r="CN5" s="787"/>
      <c r="CO5" s="787"/>
      <c r="CQ5" s="787"/>
      <c r="CR5" s="787"/>
      <c r="CS5" s="787"/>
      <c r="CT5" s="787"/>
      <c r="CU5" s="787"/>
      <c r="CV5" s="787"/>
      <c r="CW5" s="787"/>
      <c r="CX5" s="787"/>
      <c r="CY5" s="787"/>
      <c r="CZ5" s="787"/>
      <c r="DA5" s="787"/>
      <c r="DB5" s="787"/>
      <c r="DC5" s="787"/>
      <c r="DD5" s="787"/>
      <c r="DF5" s="787"/>
      <c r="DG5" s="787"/>
      <c r="DH5" s="787"/>
      <c r="DI5" s="787"/>
      <c r="DJ5" s="787"/>
      <c r="DK5" s="787"/>
      <c r="DL5" s="787"/>
      <c r="DM5" s="787"/>
      <c r="DN5" s="787"/>
      <c r="DO5" s="787"/>
      <c r="DP5" s="787"/>
      <c r="DQ5" s="787"/>
      <c r="DR5" s="787"/>
      <c r="DS5" s="787"/>
      <c r="DU5" s="787"/>
      <c r="DV5" s="787"/>
      <c r="DW5" s="787"/>
      <c r="DX5" s="787"/>
      <c r="DY5" s="787"/>
      <c r="DZ5" s="787"/>
      <c r="EA5" s="787"/>
      <c r="EB5" s="787"/>
      <c r="EC5" s="787"/>
      <c r="ED5" s="787"/>
      <c r="EE5" s="787"/>
      <c r="EF5" s="787"/>
      <c r="EG5" s="787"/>
      <c r="EH5" s="787"/>
      <c r="EJ5" s="787"/>
      <c r="EK5" s="787"/>
      <c r="EL5" s="787"/>
      <c r="EM5" s="787"/>
      <c r="EN5" s="787"/>
      <c r="EO5" s="787"/>
      <c r="EP5" s="787"/>
      <c r="EQ5" s="787"/>
      <c r="ER5" s="787"/>
      <c r="ES5" s="787"/>
      <c r="ET5" s="787"/>
      <c r="EU5" s="787"/>
      <c r="EV5" s="787"/>
      <c r="EW5" s="787"/>
      <c r="EY5" s="787"/>
      <c r="EZ5" s="787"/>
      <c r="FA5" s="787"/>
      <c r="FB5" s="787"/>
      <c r="FC5" s="787"/>
      <c r="FD5" s="787"/>
      <c r="FE5" s="787"/>
      <c r="FF5" s="787"/>
      <c r="FG5" s="787"/>
      <c r="FH5" s="787"/>
      <c r="FI5" s="787"/>
      <c r="FJ5" s="787"/>
      <c r="FK5" s="787"/>
      <c r="FL5" s="787"/>
      <c r="FN5" s="787"/>
      <c r="FO5" s="787"/>
      <c r="FP5" s="787"/>
      <c r="FQ5" s="787"/>
      <c r="FR5" s="787"/>
      <c r="FS5" s="787"/>
      <c r="FT5" s="787"/>
      <c r="FU5" s="787"/>
      <c r="FV5" s="787"/>
      <c r="FW5" s="787"/>
      <c r="FX5" s="787"/>
      <c r="FY5" s="787"/>
      <c r="FZ5" s="787"/>
      <c r="GA5" s="787"/>
      <c r="GC5" s="787"/>
      <c r="GD5" s="787"/>
      <c r="GE5" s="787"/>
      <c r="GF5" s="787"/>
      <c r="GG5" s="787"/>
      <c r="GH5" s="787"/>
      <c r="GI5" s="787"/>
      <c r="GJ5" s="787"/>
      <c r="GK5" s="787"/>
      <c r="GL5" s="787"/>
      <c r="GM5" s="787"/>
      <c r="GN5" s="787"/>
      <c r="GO5" s="787"/>
      <c r="GP5" s="787"/>
      <c r="GR5" s="787"/>
      <c r="GS5" s="787"/>
      <c r="GT5" s="787"/>
      <c r="GU5" s="787"/>
      <c r="GV5" s="787"/>
      <c r="GW5" s="787"/>
      <c r="GX5" s="787"/>
      <c r="GY5" s="787"/>
      <c r="GZ5" s="787"/>
      <c r="HA5" s="787"/>
      <c r="HB5" s="787"/>
      <c r="HC5" s="787"/>
      <c r="HD5" s="787"/>
      <c r="HE5" s="787"/>
      <c r="HG5" s="787"/>
      <c r="HH5" s="787"/>
      <c r="HI5" s="787"/>
      <c r="HJ5" s="787"/>
      <c r="HK5" s="787"/>
      <c r="HL5" s="787"/>
      <c r="HM5" s="787"/>
      <c r="HN5" s="787"/>
      <c r="HO5" s="787"/>
      <c r="HP5" s="787"/>
      <c r="HQ5" s="787"/>
      <c r="HR5" s="787"/>
      <c r="HS5" s="787"/>
      <c r="HT5" s="787"/>
      <c r="HV5" s="787"/>
      <c r="HW5" s="787"/>
      <c r="HX5" s="787"/>
      <c r="HY5" s="787"/>
      <c r="HZ5" s="787"/>
      <c r="IA5" s="787"/>
      <c r="IB5" s="787"/>
      <c r="IC5" s="787"/>
      <c r="ID5" s="787"/>
      <c r="IE5" s="787"/>
      <c r="IF5" s="787"/>
      <c r="IG5" s="787"/>
      <c r="IH5" s="787"/>
      <c r="II5" s="787"/>
      <c r="IK5" s="787"/>
      <c r="IL5" s="787"/>
      <c r="IM5" s="787"/>
      <c r="IN5" s="787"/>
      <c r="IO5" s="787"/>
      <c r="IP5" s="787"/>
      <c r="IQ5" s="787"/>
      <c r="IR5" s="787"/>
      <c r="IS5" s="787"/>
      <c r="IT5" s="787"/>
      <c r="IU5" s="787"/>
      <c r="IV5" s="787"/>
    </row>
    <row r="6" spans="1:256" ht="43.5" customHeight="1" x14ac:dyDescent="0.25">
      <c r="A6" s="762" t="s">
        <v>210</v>
      </c>
      <c r="B6" s="762"/>
      <c r="C6" s="762"/>
      <c r="D6" s="762"/>
      <c r="E6" s="762"/>
      <c r="F6" s="11"/>
      <c r="G6" s="763" t="s">
        <v>211</v>
      </c>
      <c r="H6" s="763"/>
      <c r="I6" s="763"/>
      <c r="J6" s="763"/>
      <c r="K6" s="763"/>
      <c r="L6" s="763"/>
      <c r="M6" s="763"/>
      <c r="N6" s="763"/>
      <c r="O6" s="763"/>
      <c r="T6" s="787"/>
      <c r="U6" s="787"/>
      <c r="V6" s="787"/>
      <c r="W6" s="787"/>
      <c r="X6" s="787"/>
      <c r="Y6" s="787"/>
      <c r="Z6" s="787"/>
      <c r="AA6" s="787"/>
      <c r="AB6" s="787"/>
      <c r="AC6" s="787"/>
      <c r="AD6" s="787"/>
      <c r="AE6" s="787"/>
      <c r="AF6" s="787"/>
      <c r="AG6" s="787"/>
      <c r="AI6" s="787"/>
      <c r="AJ6" s="787"/>
      <c r="AK6" s="787"/>
      <c r="AL6" s="787"/>
      <c r="AM6" s="787"/>
      <c r="AN6" s="787"/>
      <c r="AO6" s="787"/>
      <c r="AP6" s="787"/>
      <c r="AQ6" s="787"/>
      <c r="AR6" s="787"/>
      <c r="AS6" s="787"/>
      <c r="AT6" s="787"/>
      <c r="AU6" s="787"/>
      <c r="AV6" s="787"/>
      <c r="AX6" s="787"/>
      <c r="AY6" s="787"/>
      <c r="AZ6" s="787"/>
      <c r="BA6" s="787"/>
      <c r="BB6" s="787"/>
      <c r="BC6" s="787"/>
      <c r="BD6" s="787"/>
      <c r="BE6" s="787"/>
      <c r="BF6" s="787"/>
      <c r="BG6" s="787"/>
      <c r="BH6" s="787"/>
      <c r="BI6" s="787"/>
      <c r="BJ6" s="787"/>
      <c r="BK6" s="787"/>
      <c r="BM6" s="787"/>
      <c r="BN6" s="787"/>
      <c r="BO6" s="787"/>
      <c r="BP6" s="787"/>
      <c r="BQ6" s="787"/>
      <c r="BR6" s="787"/>
      <c r="BS6" s="787"/>
      <c r="BT6" s="787"/>
      <c r="BU6" s="787"/>
      <c r="BV6" s="787"/>
      <c r="BW6" s="787"/>
      <c r="BX6" s="787"/>
      <c r="BY6" s="787"/>
      <c r="BZ6" s="787"/>
      <c r="CB6" s="787"/>
      <c r="CC6" s="787"/>
      <c r="CD6" s="787"/>
      <c r="CE6" s="787"/>
      <c r="CF6" s="787"/>
      <c r="CG6" s="787"/>
      <c r="CH6" s="787"/>
      <c r="CI6" s="787"/>
      <c r="CJ6" s="787"/>
      <c r="CK6" s="787"/>
      <c r="CL6" s="787"/>
      <c r="CM6" s="787"/>
      <c r="CN6" s="787"/>
      <c r="CO6" s="787"/>
      <c r="CQ6" s="787"/>
      <c r="CR6" s="787"/>
      <c r="CS6" s="787"/>
      <c r="CT6" s="787"/>
      <c r="CU6" s="787"/>
      <c r="CV6" s="787"/>
      <c r="CW6" s="787"/>
      <c r="CX6" s="787"/>
      <c r="CY6" s="787"/>
      <c r="CZ6" s="787"/>
      <c r="DA6" s="787"/>
      <c r="DB6" s="787"/>
      <c r="DC6" s="787"/>
      <c r="DD6" s="787"/>
      <c r="DF6" s="787"/>
      <c r="DG6" s="787"/>
      <c r="DH6" s="787"/>
      <c r="DI6" s="787"/>
      <c r="DJ6" s="787"/>
      <c r="DK6" s="787"/>
      <c r="DL6" s="787"/>
      <c r="DM6" s="787"/>
      <c r="DN6" s="787"/>
      <c r="DO6" s="787"/>
      <c r="DP6" s="787"/>
      <c r="DQ6" s="787"/>
      <c r="DR6" s="787"/>
      <c r="DS6" s="787"/>
      <c r="DU6" s="787"/>
      <c r="DV6" s="787"/>
      <c r="DW6" s="787"/>
      <c r="DX6" s="787"/>
      <c r="DY6" s="787"/>
      <c r="DZ6" s="787"/>
      <c r="EA6" s="787"/>
      <c r="EB6" s="787"/>
      <c r="EC6" s="787"/>
      <c r="ED6" s="787"/>
      <c r="EE6" s="787"/>
      <c r="EF6" s="787"/>
      <c r="EG6" s="787"/>
      <c r="EH6" s="787"/>
      <c r="EJ6" s="787"/>
      <c r="EK6" s="787"/>
      <c r="EL6" s="787"/>
      <c r="EM6" s="787"/>
      <c r="EN6" s="787"/>
      <c r="EO6" s="787"/>
      <c r="EP6" s="787"/>
      <c r="EQ6" s="787"/>
      <c r="ER6" s="787"/>
      <c r="ES6" s="787"/>
      <c r="ET6" s="787"/>
      <c r="EU6" s="787"/>
      <c r="EV6" s="787"/>
      <c r="EW6" s="787"/>
      <c r="EY6" s="787"/>
      <c r="EZ6" s="787"/>
      <c r="FA6" s="787"/>
      <c r="FB6" s="787"/>
      <c r="FC6" s="787"/>
      <c r="FD6" s="787"/>
      <c r="FE6" s="787"/>
      <c r="FF6" s="787"/>
      <c r="FG6" s="787"/>
      <c r="FH6" s="787"/>
      <c r="FI6" s="787"/>
      <c r="FJ6" s="787"/>
      <c r="FK6" s="787"/>
      <c r="FL6" s="787"/>
      <c r="FN6" s="787"/>
      <c r="FO6" s="787"/>
      <c r="FP6" s="787"/>
      <c r="FQ6" s="787"/>
      <c r="FR6" s="787"/>
      <c r="FS6" s="787"/>
      <c r="FT6" s="787"/>
      <c r="FU6" s="787"/>
      <c r="FV6" s="787"/>
      <c r="FW6" s="787"/>
      <c r="FX6" s="787"/>
      <c r="FY6" s="787"/>
      <c r="FZ6" s="787"/>
      <c r="GA6" s="787"/>
      <c r="GC6" s="787"/>
      <c r="GD6" s="787"/>
      <c r="GE6" s="787"/>
      <c r="GF6" s="787"/>
      <c r="GG6" s="787"/>
      <c r="GH6" s="787"/>
      <c r="GI6" s="787"/>
      <c r="GJ6" s="787"/>
      <c r="GK6" s="787"/>
      <c r="GL6" s="787"/>
      <c r="GM6" s="787"/>
      <c r="GN6" s="787"/>
      <c r="GO6" s="787"/>
      <c r="GP6" s="787"/>
      <c r="GR6" s="787"/>
      <c r="GS6" s="787"/>
      <c r="GT6" s="787"/>
      <c r="GU6" s="787"/>
      <c r="GV6" s="787"/>
      <c r="GW6" s="787"/>
      <c r="GX6" s="787"/>
      <c r="GY6" s="787"/>
      <c r="GZ6" s="787"/>
      <c r="HA6" s="787"/>
      <c r="HB6" s="787"/>
      <c r="HC6" s="787"/>
      <c r="HD6" s="787"/>
      <c r="HE6" s="787"/>
      <c r="HG6" s="787"/>
      <c r="HH6" s="787"/>
      <c r="HI6" s="787"/>
      <c r="HJ6" s="787"/>
      <c r="HK6" s="787"/>
      <c r="HL6" s="787"/>
      <c r="HM6" s="787"/>
      <c r="HN6" s="787"/>
      <c r="HO6" s="787"/>
      <c r="HP6" s="787"/>
      <c r="HQ6" s="787"/>
      <c r="HR6" s="787"/>
      <c r="HS6" s="787"/>
      <c r="HT6" s="787"/>
      <c r="HV6" s="787"/>
      <c r="HW6" s="787"/>
      <c r="HX6" s="787"/>
      <c r="HY6" s="787"/>
      <c r="HZ6" s="787"/>
      <c r="IA6" s="787"/>
      <c r="IB6" s="787"/>
      <c r="IC6" s="787"/>
      <c r="ID6" s="787"/>
      <c r="IE6" s="787"/>
      <c r="IF6" s="787"/>
      <c r="IG6" s="787"/>
      <c r="IH6" s="787"/>
      <c r="II6" s="787"/>
      <c r="IK6" s="787"/>
      <c r="IL6" s="787"/>
      <c r="IM6" s="787"/>
      <c r="IN6" s="787"/>
      <c r="IO6" s="787"/>
      <c r="IP6" s="787"/>
      <c r="IQ6" s="787"/>
      <c r="IR6" s="787"/>
      <c r="IS6" s="787"/>
      <c r="IT6" s="787"/>
      <c r="IU6" s="787"/>
      <c r="IV6" s="787"/>
    </row>
    <row r="7" spans="1:256" ht="58.15" customHeight="1" x14ac:dyDescent="0.25">
      <c r="A7" s="762" t="s">
        <v>212</v>
      </c>
      <c r="B7" s="762"/>
      <c r="C7" s="762"/>
      <c r="D7" s="762"/>
      <c r="E7" s="762"/>
      <c r="F7" s="11"/>
      <c r="G7" s="763" t="s">
        <v>211</v>
      </c>
      <c r="H7" s="763"/>
      <c r="I7" s="763"/>
      <c r="J7" s="763"/>
      <c r="K7" s="763"/>
      <c r="L7" s="763"/>
      <c r="M7" s="763"/>
      <c r="N7" s="763"/>
      <c r="O7" s="763"/>
      <c r="T7" s="117"/>
      <c r="AC7" s="117"/>
      <c r="AI7" s="117"/>
      <c r="AR7" s="117"/>
      <c r="AX7" s="117"/>
      <c r="BG7" s="117"/>
      <c r="BM7" s="117"/>
      <c r="BV7" s="117"/>
      <c r="CB7" s="117"/>
      <c r="CK7" s="117"/>
      <c r="CQ7" s="117"/>
      <c r="CZ7" s="117"/>
      <c r="DF7" s="117"/>
      <c r="DO7" s="117"/>
      <c r="DU7" s="117"/>
      <c r="ED7" s="117"/>
      <c r="EJ7" s="117"/>
      <c r="ES7" s="117"/>
      <c r="EY7" s="117"/>
      <c r="FH7" s="117"/>
      <c r="FN7" s="117"/>
      <c r="FW7" s="117"/>
      <c r="GC7" s="117"/>
      <c r="GL7" s="117"/>
      <c r="GR7" s="117"/>
      <c r="HA7" s="117"/>
      <c r="HG7" s="117"/>
      <c r="HP7" s="117"/>
      <c r="HV7" s="117"/>
      <c r="IE7" s="117"/>
      <c r="IK7" s="117"/>
      <c r="IT7" s="117"/>
    </row>
    <row r="8" spans="1:256" ht="38.9" customHeight="1" x14ac:dyDescent="0.25">
      <c r="A8" s="762" t="s">
        <v>213</v>
      </c>
      <c r="B8" s="762"/>
      <c r="C8" s="762"/>
      <c r="D8" s="762"/>
      <c r="E8" s="762"/>
      <c r="F8" s="11"/>
      <c r="G8" s="763" t="s">
        <v>211</v>
      </c>
      <c r="H8" s="763"/>
      <c r="I8" s="763"/>
      <c r="J8" s="763"/>
      <c r="K8" s="763"/>
      <c r="L8" s="763"/>
      <c r="M8" s="763"/>
      <c r="N8" s="763"/>
      <c r="O8" s="763"/>
      <c r="T8" s="117"/>
      <c r="AC8" s="117"/>
      <c r="AI8" s="117"/>
      <c r="AR8" s="117"/>
      <c r="AX8" s="117"/>
      <c r="BG8" s="117"/>
      <c r="BM8" s="117"/>
      <c r="BV8" s="117"/>
      <c r="CB8" s="117"/>
      <c r="CK8" s="117"/>
      <c r="CQ8" s="117"/>
      <c r="CZ8" s="117"/>
      <c r="DF8" s="117"/>
      <c r="DO8" s="117"/>
      <c r="DU8" s="117"/>
      <c r="ED8" s="117"/>
      <c r="EJ8" s="117"/>
      <c r="ES8" s="117"/>
      <c r="EY8" s="117"/>
      <c r="FH8" s="117"/>
      <c r="FN8" s="117"/>
      <c r="FW8" s="117"/>
      <c r="GC8" s="117"/>
      <c r="GL8" s="117"/>
      <c r="GR8" s="117"/>
      <c r="HA8" s="117"/>
      <c r="HG8" s="117"/>
      <c r="HP8" s="117"/>
      <c r="HV8" s="117"/>
      <c r="IE8" s="117"/>
      <c r="IK8" s="117"/>
      <c r="IT8" s="117"/>
    </row>
    <row r="9" spans="1:256" ht="49.9" customHeight="1" x14ac:dyDescent="0.25">
      <c r="A9" s="762" t="s">
        <v>214</v>
      </c>
      <c r="B9" s="762"/>
      <c r="C9" s="762"/>
      <c r="D9" s="762"/>
      <c r="E9" s="762"/>
      <c r="F9" s="11"/>
      <c r="G9" s="763" t="s">
        <v>211</v>
      </c>
      <c r="H9" s="763"/>
      <c r="I9" s="763"/>
      <c r="J9" s="763"/>
      <c r="K9" s="763"/>
      <c r="L9" s="763"/>
      <c r="M9" s="763"/>
      <c r="N9" s="763"/>
      <c r="O9" s="763"/>
      <c r="T9" s="117"/>
      <c r="AC9" s="117"/>
      <c r="AI9" s="117"/>
      <c r="AR9" s="117"/>
      <c r="AX9" s="117"/>
      <c r="BG9" s="117"/>
      <c r="BM9" s="117"/>
      <c r="BV9" s="117"/>
      <c r="CB9" s="117"/>
      <c r="CK9" s="117"/>
      <c r="CQ9" s="117"/>
      <c r="CZ9" s="117"/>
      <c r="DF9" s="117"/>
      <c r="DO9" s="117"/>
      <c r="DU9" s="117"/>
      <c r="ED9" s="117"/>
      <c r="EJ9" s="117"/>
      <c r="ES9" s="117"/>
      <c r="EY9" s="117"/>
      <c r="FH9" s="117"/>
      <c r="FN9" s="117"/>
      <c r="FW9" s="117"/>
      <c r="GC9" s="117"/>
      <c r="GL9" s="117"/>
      <c r="GR9" s="117"/>
      <c r="HA9" s="117"/>
      <c r="HG9" s="117"/>
      <c r="HP9" s="117"/>
      <c r="HV9" s="117"/>
      <c r="IE9" s="117"/>
      <c r="IK9" s="117"/>
      <c r="IT9" s="117"/>
    </row>
    <row r="10" spans="1:256" ht="49.4" customHeight="1" x14ac:dyDescent="0.25">
      <c r="A10" s="762" t="s">
        <v>215</v>
      </c>
      <c r="B10" s="762"/>
      <c r="C10" s="762"/>
      <c r="D10" s="762"/>
      <c r="E10" s="762"/>
      <c r="F10" s="11"/>
      <c r="G10" s="763" t="s">
        <v>211</v>
      </c>
      <c r="H10" s="763"/>
      <c r="I10" s="763"/>
      <c r="J10" s="763"/>
      <c r="K10" s="763"/>
      <c r="L10" s="763"/>
      <c r="M10" s="763"/>
      <c r="N10" s="763"/>
      <c r="O10" s="763"/>
      <c r="T10" s="117"/>
      <c r="AC10" s="117"/>
      <c r="AI10" s="117"/>
      <c r="AR10" s="117"/>
      <c r="AX10" s="117"/>
      <c r="BG10" s="117"/>
      <c r="BM10" s="117"/>
      <c r="BV10" s="117"/>
      <c r="CB10" s="117"/>
      <c r="CK10" s="117"/>
      <c r="CQ10" s="117"/>
      <c r="CZ10" s="117"/>
      <c r="DF10" s="117"/>
      <c r="DO10" s="117"/>
      <c r="DU10" s="117"/>
      <c r="ED10" s="117"/>
      <c r="EJ10" s="117"/>
      <c r="ES10" s="117"/>
      <c r="EY10" s="117"/>
      <c r="FH10" s="117"/>
      <c r="FN10" s="117"/>
      <c r="FW10" s="117"/>
      <c r="GC10" s="117"/>
      <c r="GL10" s="117"/>
      <c r="GR10" s="117"/>
      <c r="HA10" s="117"/>
      <c r="HG10" s="117"/>
      <c r="HP10" s="117"/>
      <c r="HV10" s="117"/>
      <c r="IE10" s="117"/>
      <c r="IK10" s="117"/>
      <c r="IT10" s="117"/>
    </row>
    <row r="11" spans="1:256" ht="42.65" customHeight="1" x14ac:dyDescent="0.25">
      <c r="A11" s="762" t="s">
        <v>216</v>
      </c>
      <c r="B11" s="762"/>
      <c r="C11" s="762"/>
      <c r="D11" s="762"/>
      <c r="E11" s="762"/>
      <c r="F11" s="11"/>
      <c r="G11" s="763" t="s">
        <v>211</v>
      </c>
      <c r="H11" s="763"/>
      <c r="I11" s="763"/>
      <c r="J11" s="763"/>
      <c r="K11" s="763"/>
      <c r="L11" s="763"/>
      <c r="M11" s="763"/>
      <c r="N11" s="763"/>
      <c r="O11" s="763"/>
      <c r="T11" s="117"/>
      <c r="AC11" s="117"/>
      <c r="AI11" s="117"/>
      <c r="AR11" s="117"/>
      <c r="AX11" s="117"/>
      <c r="BG11" s="117"/>
      <c r="BM11" s="117"/>
      <c r="BV11" s="117"/>
      <c r="CB11" s="117"/>
      <c r="CK11" s="117"/>
      <c r="CQ11" s="117"/>
      <c r="CZ11" s="117"/>
      <c r="DF11" s="117"/>
      <c r="DO11" s="117"/>
      <c r="DU11" s="117"/>
      <c r="ED11" s="117"/>
      <c r="EJ11" s="117"/>
      <c r="ES11" s="117"/>
      <c r="EY11" s="117"/>
      <c r="FH11" s="117"/>
      <c r="FN11" s="117"/>
      <c r="FW11" s="117"/>
      <c r="GC11" s="117"/>
      <c r="GL11" s="117"/>
      <c r="GR11" s="117"/>
      <c r="HA11" s="117"/>
      <c r="HG11" s="117"/>
      <c r="HP11" s="117"/>
      <c r="HV11" s="117"/>
      <c r="IE11" s="117"/>
      <c r="IK11" s="117"/>
      <c r="IT11" s="117"/>
    </row>
    <row r="12" spans="1:256" ht="37.4" customHeight="1" x14ac:dyDescent="0.25">
      <c r="A12" s="762" t="s">
        <v>217</v>
      </c>
      <c r="B12" s="762"/>
      <c r="C12" s="762"/>
      <c r="D12" s="762"/>
      <c r="E12" s="762"/>
      <c r="F12" s="11"/>
      <c r="G12" s="763" t="s">
        <v>211</v>
      </c>
      <c r="H12" s="763"/>
      <c r="I12" s="763"/>
      <c r="J12" s="763"/>
      <c r="K12" s="763"/>
      <c r="L12" s="763"/>
      <c r="M12" s="763"/>
      <c r="N12" s="763"/>
      <c r="O12" s="763"/>
      <c r="T12" s="117"/>
      <c r="AC12" s="117"/>
      <c r="AI12" s="117"/>
      <c r="AR12" s="117"/>
      <c r="AX12" s="117"/>
      <c r="BG12" s="117"/>
      <c r="BM12" s="117"/>
      <c r="BV12" s="117"/>
      <c r="CB12" s="117"/>
      <c r="CK12" s="117"/>
      <c r="CQ12" s="117"/>
      <c r="CZ12" s="117"/>
      <c r="DF12" s="117"/>
      <c r="DO12" s="117"/>
      <c r="DU12" s="117"/>
      <c r="ED12" s="117"/>
      <c r="EJ12" s="117"/>
      <c r="ES12" s="117"/>
      <c r="EY12" s="117"/>
      <c r="FH12" s="117"/>
      <c r="FN12" s="117"/>
      <c r="FW12" s="117"/>
      <c r="GC12" s="117"/>
      <c r="GL12" s="117"/>
      <c r="GR12" s="117"/>
      <c r="HA12" s="117"/>
      <c r="HG12" s="117"/>
      <c r="HP12" s="117"/>
      <c r="HV12" s="117"/>
      <c r="IE12" s="117"/>
      <c r="IK12" s="117"/>
      <c r="IT12" s="117"/>
    </row>
    <row r="13" spans="1:256" ht="35.9" customHeight="1" x14ac:dyDescent="0.25">
      <c r="A13" s="762" t="s">
        <v>218</v>
      </c>
      <c r="B13" s="762"/>
      <c r="C13" s="762"/>
      <c r="D13" s="762"/>
      <c r="E13" s="762"/>
      <c r="F13" s="11"/>
      <c r="G13" s="763" t="s">
        <v>211</v>
      </c>
      <c r="H13" s="763"/>
      <c r="I13" s="763"/>
      <c r="J13" s="763"/>
      <c r="K13" s="763"/>
      <c r="L13" s="763"/>
      <c r="M13" s="763"/>
      <c r="N13" s="763"/>
      <c r="O13" s="763"/>
      <c r="T13" s="117"/>
      <c r="AC13" s="117"/>
      <c r="AI13" s="117"/>
      <c r="AR13" s="117"/>
      <c r="AX13" s="117"/>
      <c r="BG13" s="117"/>
      <c r="BM13" s="117"/>
      <c r="BV13" s="117"/>
      <c r="CB13" s="117"/>
      <c r="CK13" s="117"/>
      <c r="CQ13" s="117"/>
      <c r="CZ13" s="117"/>
      <c r="DF13" s="117"/>
      <c r="DO13" s="117"/>
      <c r="DU13" s="117"/>
      <c r="ED13" s="117"/>
      <c r="EJ13" s="117"/>
      <c r="ES13" s="117"/>
      <c r="EY13" s="117"/>
      <c r="FH13" s="117"/>
      <c r="FN13" s="117"/>
      <c r="FW13" s="117"/>
      <c r="GC13" s="117"/>
      <c r="GL13" s="117"/>
      <c r="GR13" s="117"/>
      <c r="HA13" s="117"/>
      <c r="HG13" s="117"/>
      <c r="HP13" s="117"/>
      <c r="HV13" s="117"/>
      <c r="IE13" s="117"/>
      <c r="IK13" s="117"/>
      <c r="IT13" s="117"/>
    </row>
    <row r="14" spans="1:256" ht="20.9" customHeight="1" x14ac:dyDescent="0.25">
      <c r="A14" s="775" t="s">
        <v>219</v>
      </c>
      <c r="B14" s="775"/>
      <c r="C14" s="775"/>
      <c r="D14" s="775"/>
      <c r="E14" s="775"/>
      <c r="F14" s="775"/>
      <c r="G14" s="775"/>
      <c r="H14" s="775"/>
      <c r="I14" s="775"/>
      <c r="J14" s="775"/>
      <c r="K14" s="775"/>
      <c r="L14" s="775"/>
      <c r="M14" s="775"/>
      <c r="N14" s="775"/>
      <c r="O14" s="775"/>
      <c r="T14" s="117"/>
      <c r="AC14" s="117"/>
      <c r="AI14" s="117"/>
      <c r="AR14" s="117"/>
      <c r="AX14" s="117"/>
      <c r="BG14" s="117"/>
      <c r="BM14" s="117"/>
      <c r="BV14" s="117"/>
      <c r="CB14" s="117"/>
      <c r="CK14" s="117"/>
      <c r="CQ14" s="117"/>
      <c r="CZ14" s="117"/>
      <c r="DF14" s="117"/>
      <c r="DO14" s="117"/>
      <c r="DU14" s="117"/>
      <c r="ED14" s="117"/>
      <c r="EJ14" s="117"/>
      <c r="ES14" s="117"/>
      <c r="EY14" s="117"/>
      <c r="FH14" s="117"/>
      <c r="FN14" s="117"/>
      <c r="FW14" s="117"/>
      <c r="GC14" s="117"/>
      <c r="GL14" s="117"/>
      <c r="GR14" s="117"/>
      <c r="HA14" s="117"/>
      <c r="HG14" s="117"/>
      <c r="HP14" s="117"/>
      <c r="HV14" s="117"/>
      <c r="IE14" s="117"/>
      <c r="IK14" s="117"/>
      <c r="IT14" s="117"/>
    </row>
    <row r="15" spans="1:256" ht="91.75" customHeight="1" x14ac:dyDescent="0.25">
      <c r="A15" s="762" t="s">
        <v>220</v>
      </c>
      <c r="B15" s="762"/>
      <c r="C15" s="762"/>
      <c r="D15" s="762"/>
      <c r="E15" s="762"/>
      <c r="F15" s="11"/>
      <c r="G15" s="763" t="s">
        <v>211</v>
      </c>
      <c r="H15" s="763"/>
      <c r="I15" s="763"/>
      <c r="J15" s="763"/>
      <c r="K15" s="763"/>
      <c r="L15" s="763"/>
      <c r="M15" s="763"/>
      <c r="N15" s="763"/>
      <c r="O15" s="763"/>
      <c r="T15" s="117"/>
      <c r="AC15" s="117"/>
      <c r="AI15" s="117"/>
      <c r="AR15" s="117"/>
      <c r="AX15" s="117"/>
      <c r="BG15" s="117"/>
      <c r="BM15" s="117"/>
      <c r="BV15" s="117"/>
      <c r="CB15" s="117"/>
      <c r="CK15" s="117"/>
      <c r="CQ15" s="117"/>
      <c r="CZ15" s="117"/>
      <c r="DF15" s="117"/>
      <c r="DO15" s="117"/>
      <c r="DU15" s="117"/>
      <c r="ED15" s="117"/>
      <c r="EJ15" s="117"/>
      <c r="ES15" s="117"/>
      <c r="EY15" s="117"/>
      <c r="FH15" s="117"/>
      <c r="FN15" s="117"/>
      <c r="FW15" s="117"/>
      <c r="GC15" s="117"/>
      <c r="GL15" s="117"/>
      <c r="GR15" s="117"/>
      <c r="HA15" s="117"/>
      <c r="HG15" s="117"/>
      <c r="HP15" s="117"/>
      <c r="HV15" s="117"/>
      <c r="IE15" s="117"/>
      <c r="IK15" s="117"/>
      <c r="IT15" s="117"/>
    </row>
    <row r="16" spans="1:256" ht="61.15" customHeight="1" x14ac:dyDescent="0.25">
      <c r="A16" s="762" t="s">
        <v>288</v>
      </c>
      <c r="B16" s="762"/>
      <c r="C16" s="762"/>
      <c r="D16" s="762"/>
      <c r="E16" s="762"/>
      <c r="F16" s="11"/>
      <c r="G16" s="763" t="s">
        <v>211</v>
      </c>
      <c r="H16" s="763"/>
      <c r="I16" s="763"/>
      <c r="J16" s="763"/>
      <c r="K16" s="763"/>
      <c r="L16" s="763"/>
      <c r="M16" s="763"/>
      <c r="N16" s="763"/>
      <c r="O16" s="763"/>
      <c r="T16" s="117"/>
      <c r="AC16" s="117"/>
      <c r="AI16" s="117"/>
      <c r="AR16" s="117"/>
      <c r="AX16" s="117"/>
      <c r="BG16" s="117"/>
      <c r="BM16" s="117"/>
      <c r="BV16" s="117"/>
      <c r="CB16" s="117"/>
      <c r="CK16" s="117"/>
      <c r="CQ16" s="117"/>
      <c r="CZ16" s="117"/>
      <c r="DF16" s="117"/>
      <c r="DO16" s="117"/>
      <c r="DU16" s="117"/>
      <c r="ED16" s="117"/>
      <c r="EJ16" s="117"/>
      <c r="ES16" s="117"/>
      <c r="EY16" s="117"/>
      <c r="FH16" s="117"/>
      <c r="FN16" s="117"/>
      <c r="FW16" s="117"/>
      <c r="GC16" s="117"/>
      <c r="GL16" s="117"/>
      <c r="GR16" s="117"/>
      <c r="HA16" s="117"/>
      <c r="HG16" s="117"/>
      <c r="HP16" s="117"/>
      <c r="HV16" s="117"/>
      <c r="IE16" s="117"/>
      <c r="IK16" s="117"/>
      <c r="IT16" s="117"/>
    </row>
    <row r="17" spans="1:254" ht="60" customHeight="1" x14ac:dyDescent="0.25">
      <c r="A17" s="762" t="s">
        <v>309</v>
      </c>
      <c r="B17" s="762"/>
      <c r="C17" s="762"/>
      <c r="D17" s="762"/>
      <c r="E17" s="762"/>
      <c r="F17" s="234"/>
      <c r="G17" s="779" t="s">
        <v>310</v>
      </c>
      <c r="H17" s="779"/>
      <c r="I17" s="779"/>
      <c r="J17" s="779"/>
      <c r="K17" s="779"/>
      <c r="L17" s="779"/>
      <c r="M17" s="779"/>
      <c r="N17" s="779"/>
      <c r="O17" s="779"/>
      <c r="T17" s="117"/>
      <c r="AC17" s="117"/>
      <c r="AI17" s="117"/>
      <c r="AR17" s="117"/>
      <c r="AX17" s="117"/>
      <c r="BG17" s="117"/>
      <c r="BM17" s="117"/>
      <c r="BV17" s="117"/>
      <c r="CB17" s="117"/>
      <c r="CK17" s="117"/>
      <c r="CQ17" s="117"/>
      <c r="CZ17" s="117"/>
      <c r="DF17" s="117"/>
      <c r="DO17" s="117"/>
      <c r="DU17" s="117"/>
      <c r="ED17" s="117"/>
      <c r="EJ17" s="117"/>
      <c r="ES17" s="117"/>
      <c r="EY17" s="117"/>
      <c r="FH17" s="117"/>
      <c r="FN17" s="117"/>
      <c r="FW17" s="117"/>
      <c r="GC17" s="117"/>
      <c r="GL17" s="117"/>
      <c r="GR17" s="117"/>
      <c r="HA17" s="117"/>
      <c r="HG17" s="117"/>
      <c r="HP17" s="117"/>
      <c r="HV17" s="117"/>
      <c r="IE17" s="117"/>
      <c r="IK17" s="117"/>
      <c r="IT17" s="117"/>
    </row>
    <row r="18" spans="1:254" ht="38.25" customHeight="1" x14ac:dyDescent="0.25">
      <c r="A18" s="762" t="s">
        <v>272</v>
      </c>
      <c r="B18" s="762"/>
      <c r="C18" s="762"/>
      <c r="D18" s="786"/>
      <c r="E18" s="762"/>
      <c r="F18" s="11"/>
      <c r="G18" s="763" t="s">
        <v>211</v>
      </c>
      <c r="H18" s="763"/>
      <c r="I18" s="763"/>
      <c r="J18" s="763"/>
      <c r="K18" s="763"/>
      <c r="L18" s="763"/>
      <c r="M18" s="763"/>
      <c r="N18" s="763"/>
      <c r="O18" s="763"/>
      <c r="T18" s="117"/>
      <c r="AC18" s="117"/>
      <c r="AI18" s="117"/>
      <c r="AR18" s="117"/>
      <c r="AX18" s="117"/>
      <c r="BG18" s="117"/>
      <c r="BM18" s="117"/>
      <c r="BV18" s="117"/>
      <c r="CB18" s="117"/>
      <c r="CK18" s="117"/>
      <c r="CQ18" s="117"/>
      <c r="CZ18" s="117"/>
      <c r="DF18" s="117"/>
      <c r="DO18" s="117"/>
      <c r="DU18" s="117"/>
      <c r="ED18" s="117"/>
      <c r="EJ18" s="117"/>
      <c r="ES18" s="117"/>
      <c r="EY18" s="117"/>
      <c r="FH18" s="117"/>
      <c r="FN18" s="117"/>
      <c r="FW18" s="117"/>
      <c r="GC18" s="117"/>
      <c r="GL18" s="117"/>
      <c r="GR18" s="117"/>
      <c r="HA18" s="117"/>
      <c r="HG18" s="117"/>
      <c r="HP18" s="117"/>
      <c r="HV18" s="117"/>
      <c r="IE18" s="117"/>
      <c r="IK18" s="117"/>
      <c r="IT18" s="117"/>
    </row>
    <row r="19" spans="1:254" ht="20.9" customHeight="1" x14ac:dyDescent="0.25">
      <c r="A19" s="775" t="s">
        <v>221</v>
      </c>
      <c r="B19" s="775"/>
      <c r="C19" s="775"/>
      <c r="D19" s="775"/>
      <c r="E19" s="775"/>
      <c r="F19" s="775"/>
      <c r="G19" s="775"/>
      <c r="H19" s="775"/>
      <c r="I19" s="775"/>
      <c r="J19" s="775"/>
      <c r="K19" s="775"/>
      <c r="L19" s="775"/>
      <c r="M19" s="775"/>
      <c r="N19" s="775"/>
      <c r="O19" s="775"/>
      <c r="T19" s="117"/>
      <c r="AC19" s="117"/>
      <c r="AI19" s="117"/>
      <c r="AR19" s="117"/>
      <c r="AX19" s="117"/>
      <c r="BG19" s="117"/>
      <c r="BM19" s="117"/>
      <c r="BV19" s="117"/>
      <c r="CB19" s="117"/>
      <c r="CK19" s="117"/>
      <c r="CQ19" s="117"/>
      <c r="CZ19" s="117"/>
      <c r="DF19" s="117"/>
      <c r="DO19" s="117"/>
      <c r="DU19" s="117"/>
      <c r="ED19" s="117"/>
      <c r="EJ19" s="117"/>
      <c r="ES19" s="117"/>
      <c r="EY19" s="117"/>
      <c r="FH19" s="117"/>
      <c r="FN19" s="117"/>
      <c r="FW19" s="117"/>
      <c r="GC19" s="117"/>
      <c r="GL19" s="117"/>
      <c r="GR19" s="117"/>
      <c r="HA19" s="117"/>
      <c r="HG19" s="117"/>
      <c r="HP19" s="117"/>
      <c r="HV19" s="117"/>
      <c r="IE19" s="117"/>
      <c r="IK19" s="117"/>
      <c r="IT19" s="117"/>
    </row>
    <row r="20" spans="1:254" ht="36.75" customHeight="1" x14ac:dyDescent="0.25">
      <c r="A20" s="762" t="s">
        <v>273</v>
      </c>
      <c r="B20" s="762"/>
      <c r="C20" s="762"/>
      <c r="D20" s="762"/>
      <c r="E20" s="762"/>
      <c r="F20" s="11"/>
      <c r="G20" s="763" t="s">
        <v>211</v>
      </c>
      <c r="H20" s="763"/>
      <c r="I20" s="763"/>
      <c r="J20" s="763"/>
      <c r="K20" s="763"/>
      <c r="L20" s="763"/>
      <c r="M20" s="763"/>
      <c r="N20" s="763"/>
      <c r="O20" s="763"/>
      <c r="T20" s="117"/>
      <c r="AC20" s="117"/>
      <c r="AI20" s="117"/>
      <c r="AR20" s="117"/>
      <c r="AX20" s="117"/>
      <c r="BG20" s="117"/>
      <c r="BM20" s="117"/>
      <c r="BV20" s="117"/>
      <c r="CB20" s="117"/>
      <c r="CK20" s="117"/>
      <c r="CQ20" s="117"/>
      <c r="CZ20" s="117"/>
      <c r="DF20" s="117"/>
      <c r="DO20" s="117"/>
      <c r="DU20" s="117"/>
      <c r="ED20" s="117"/>
      <c r="EJ20" s="117"/>
      <c r="ES20" s="117"/>
      <c r="EY20" s="117"/>
      <c r="FH20" s="117"/>
      <c r="FN20" s="117"/>
      <c r="FW20" s="117"/>
      <c r="GC20" s="117"/>
      <c r="GL20" s="117"/>
      <c r="GR20" s="117"/>
      <c r="HA20" s="117"/>
      <c r="HG20" s="117"/>
      <c r="HP20" s="117"/>
      <c r="HV20" s="117"/>
      <c r="IE20" s="117"/>
      <c r="IK20" s="117"/>
      <c r="IT20" s="117"/>
    </row>
    <row r="21" spans="1:254" s="116" customFormat="1" ht="66" customHeight="1" x14ac:dyDescent="0.25">
      <c r="A21" s="762" t="s">
        <v>274</v>
      </c>
      <c r="B21" s="762"/>
      <c r="C21" s="762"/>
      <c r="D21" s="762"/>
      <c r="E21" s="762"/>
      <c r="F21" s="11"/>
      <c r="G21" s="763" t="s">
        <v>211</v>
      </c>
      <c r="H21" s="763"/>
      <c r="I21" s="763"/>
      <c r="J21" s="763"/>
      <c r="K21" s="763"/>
      <c r="L21" s="763"/>
      <c r="M21" s="763"/>
      <c r="N21" s="763"/>
      <c r="O21" s="763"/>
      <c r="T21" s="118"/>
      <c r="AC21" s="118"/>
      <c r="AI21" s="118"/>
      <c r="AR21" s="118"/>
      <c r="AX21" s="118"/>
      <c r="BG21" s="118"/>
      <c r="BM21" s="118"/>
      <c r="BV21" s="118"/>
      <c r="CB21" s="118"/>
      <c r="CK21" s="118"/>
      <c r="CQ21" s="118"/>
      <c r="CZ21" s="118"/>
      <c r="DF21" s="118"/>
      <c r="DO21" s="118"/>
      <c r="DU21" s="118"/>
      <c r="ED21" s="118"/>
      <c r="EJ21" s="118"/>
      <c r="ES21" s="118"/>
      <c r="EY21" s="118"/>
      <c r="FH21" s="118"/>
      <c r="FN21" s="118"/>
      <c r="FW21" s="118"/>
      <c r="GC21" s="118"/>
      <c r="GL21" s="118"/>
      <c r="GR21" s="118"/>
      <c r="HA21" s="118"/>
      <c r="HG21" s="118"/>
      <c r="HP21" s="118"/>
      <c r="HV21" s="118"/>
      <c r="IE21" s="118"/>
      <c r="IK21" s="118"/>
      <c r="IT21" s="118"/>
    </row>
    <row r="22" spans="1:254" s="116" customFormat="1" ht="26.15" customHeight="1" x14ac:dyDescent="0.25">
      <c r="A22" s="762" t="s">
        <v>275</v>
      </c>
      <c r="B22" s="762"/>
      <c r="C22" s="762"/>
      <c r="D22" s="762"/>
      <c r="E22" s="762"/>
      <c r="F22" s="11"/>
      <c r="G22" s="763" t="s">
        <v>211</v>
      </c>
      <c r="H22" s="763"/>
      <c r="I22" s="763"/>
      <c r="J22" s="763"/>
      <c r="K22" s="763"/>
      <c r="L22" s="763"/>
      <c r="M22" s="763"/>
      <c r="N22" s="763"/>
      <c r="O22" s="763"/>
      <c r="T22" s="118"/>
      <c r="AC22" s="118"/>
      <c r="AI22" s="118"/>
      <c r="AR22" s="118"/>
      <c r="AX22" s="118"/>
      <c r="BG22" s="118"/>
      <c r="BM22" s="118"/>
      <c r="BV22" s="118"/>
      <c r="CB22" s="118"/>
      <c r="CK22" s="118"/>
      <c r="CQ22" s="118"/>
      <c r="CZ22" s="118"/>
      <c r="DF22" s="118"/>
      <c r="DO22" s="118"/>
      <c r="DU22" s="118"/>
      <c r="ED22" s="118"/>
      <c r="EJ22" s="118"/>
      <c r="ES22" s="118"/>
      <c r="EY22" s="118"/>
      <c r="FH22" s="118"/>
      <c r="FN22" s="118"/>
      <c r="FW22" s="118"/>
      <c r="GC22" s="118"/>
      <c r="GL22" s="118"/>
      <c r="GR22" s="118"/>
      <c r="HA22" s="118"/>
      <c r="HG22" s="118"/>
      <c r="HP22" s="118"/>
      <c r="HV22" s="118"/>
      <c r="IE22" s="118"/>
      <c r="IK22" s="118"/>
      <c r="IT22" s="118"/>
    </row>
    <row r="23" spans="1:254" ht="29.9" customHeight="1" x14ac:dyDescent="0.25">
      <c r="A23" s="775" t="s">
        <v>222</v>
      </c>
      <c r="B23" s="775"/>
      <c r="C23" s="775"/>
      <c r="D23" s="775"/>
      <c r="E23" s="775"/>
      <c r="F23" s="775"/>
      <c r="G23" s="775"/>
      <c r="H23" s="775"/>
      <c r="I23" s="775"/>
      <c r="J23" s="775"/>
      <c r="K23" s="775"/>
      <c r="L23" s="775"/>
      <c r="M23" s="775"/>
      <c r="N23" s="775"/>
      <c r="O23" s="775"/>
      <c r="T23" s="117"/>
      <c r="AC23" s="117"/>
      <c r="AI23" s="117"/>
      <c r="AR23" s="117"/>
      <c r="AX23" s="117"/>
      <c r="BG23" s="117"/>
      <c r="BM23" s="117"/>
      <c r="BV23" s="117"/>
      <c r="CB23" s="117"/>
      <c r="CK23" s="117"/>
      <c r="CQ23" s="117"/>
      <c r="CZ23" s="117"/>
      <c r="DF23" s="117"/>
      <c r="DO23" s="117"/>
      <c r="DU23" s="117"/>
      <c r="ED23" s="117"/>
      <c r="EJ23" s="117"/>
      <c r="ES23" s="117"/>
      <c r="EY23" s="117"/>
      <c r="FH23" s="117"/>
      <c r="FN23" s="117"/>
      <c r="FW23" s="117"/>
      <c r="GC23" s="117"/>
      <c r="GL23" s="117"/>
      <c r="GR23" s="117"/>
      <c r="HA23" s="117"/>
      <c r="HG23" s="117"/>
      <c r="HP23" s="117"/>
      <c r="HV23" s="117"/>
      <c r="IE23" s="117"/>
      <c r="IK23" s="117"/>
      <c r="IT23" s="117"/>
    </row>
    <row r="24" spans="1:254" ht="26.15" customHeight="1" x14ac:dyDescent="0.25">
      <c r="A24" s="762" t="s">
        <v>276</v>
      </c>
      <c r="B24" s="762"/>
      <c r="C24" s="762"/>
      <c r="D24" s="762"/>
      <c r="E24" s="762"/>
      <c r="F24" s="11"/>
      <c r="G24" s="763" t="s">
        <v>211</v>
      </c>
      <c r="H24" s="763"/>
      <c r="I24" s="763"/>
      <c r="J24" s="763"/>
      <c r="K24" s="763"/>
      <c r="L24" s="763"/>
      <c r="M24" s="763"/>
      <c r="N24" s="763"/>
      <c r="O24" s="763"/>
      <c r="T24" s="117"/>
      <c r="AC24" s="117"/>
      <c r="AI24" s="117"/>
      <c r="AR24" s="117"/>
      <c r="AX24" s="117"/>
      <c r="BG24" s="117"/>
      <c r="BM24" s="117"/>
      <c r="BV24" s="117"/>
      <c r="CB24" s="117"/>
      <c r="CK24" s="117"/>
      <c r="CQ24" s="117"/>
      <c r="CZ24" s="117"/>
      <c r="DF24" s="117"/>
      <c r="DO24" s="117"/>
      <c r="DU24" s="117"/>
      <c r="ED24" s="117"/>
      <c r="EJ24" s="117"/>
      <c r="ES24" s="117"/>
      <c r="EY24" s="117"/>
      <c r="FH24" s="117"/>
      <c r="FN24" s="117"/>
      <c r="FW24" s="117"/>
      <c r="GC24" s="117"/>
      <c r="GL24" s="117"/>
      <c r="GR24" s="117"/>
      <c r="HA24" s="117"/>
      <c r="HG24" s="117"/>
      <c r="HP24" s="117"/>
      <c r="HV24" s="117"/>
      <c r="IE24" s="117"/>
      <c r="IK24" s="117"/>
      <c r="IT24" s="117"/>
    </row>
    <row r="25" spans="1:254" ht="47.9" customHeight="1" x14ac:dyDescent="0.25">
      <c r="A25" s="762" t="s">
        <v>304</v>
      </c>
      <c r="B25" s="762"/>
      <c r="C25" s="762"/>
      <c r="D25" s="762"/>
      <c r="E25" s="762"/>
      <c r="F25" s="11"/>
      <c r="G25" s="763" t="s">
        <v>211</v>
      </c>
      <c r="H25" s="763"/>
      <c r="I25" s="763"/>
      <c r="J25" s="763"/>
      <c r="K25" s="763"/>
      <c r="L25" s="763"/>
      <c r="M25" s="763"/>
      <c r="N25" s="763"/>
      <c r="O25" s="763"/>
      <c r="T25" s="117"/>
      <c r="AC25" s="117"/>
      <c r="AI25" s="117"/>
      <c r="AR25" s="117"/>
      <c r="AX25" s="117"/>
      <c r="BG25" s="117"/>
      <c r="BM25" s="117"/>
      <c r="BV25" s="117"/>
      <c r="CB25" s="117"/>
      <c r="CK25" s="117"/>
      <c r="CQ25" s="117"/>
      <c r="CZ25" s="117"/>
      <c r="DF25" s="117"/>
      <c r="DO25" s="117"/>
      <c r="DU25" s="117"/>
      <c r="ED25" s="117"/>
      <c r="EJ25" s="117"/>
      <c r="ES25" s="117"/>
      <c r="EY25" s="117"/>
      <c r="FH25" s="117"/>
      <c r="FN25" s="117"/>
      <c r="FW25" s="117"/>
      <c r="GC25" s="117"/>
      <c r="GL25" s="117"/>
      <c r="GR25" s="117"/>
      <c r="HA25" s="117"/>
      <c r="HG25" s="117"/>
      <c r="HP25" s="117"/>
      <c r="HV25" s="117"/>
      <c r="IE25" s="117"/>
      <c r="IK25" s="117"/>
      <c r="IT25" s="117"/>
    </row>
    <row r="26" spans="1:254" s="3" customFormat="1" ht="47.9" customHeight="1" x14ac:dyDescent="0.25">
      <c r="A26" s="762" t="s">
        <v>305</v>
      </c>
      <c r="B26" s="762"/>
      <c r="C26" s="762"/>
      <c r="D26" s="762"/>
      <c r="E26" s="762"/>
      <c r="F26" s="232"/>
      <c r="G26" s="763" t="s">
        <v>211</v>
      </c>
      <c r="H26" s="763"/>
      <c r="I26" s="763"/>
      <c r="J26" s="763"/>
      <c r="K26" s="763"/>
      <c r="L26" s="763"/>
      <c r="M26" s="763"/>
      <c r="N26" s="763"/>
      <c r="O26" s="763"/>
      <c r="T26" s="117"/>
      <c r="AC26" s="117"/>
      <c r="AI26" s="117"/>
      <c r="AR26" s="117"/>
      <c r="AX26" s="117"/>
      <c r="BG26" s="117"/>
      <c r="BM26" s="117"/>
      <c r="BV26" s="117"/>
      <c r="CB26" s="117"/>
      <c r="CK26" s="117"/>
      <c r="CQ26" s="117"/>
      <c r="CZ26" s="117"/>
      <c r="DF26" s="117"/>
      <c r="DO26" s="117"/>
      <c r="DU26" s="117"/>
      <c r="ED26" s="117"/>
      <c r="EJ26" s="117"/>
      <c r="ES26" s="117"/>
      <c r="EY26" s="117"/>
      <c r="FH26" s="117"/>
      <c r="FN26" s="117"/>
      <c r="FW26" s="117"/>
      <c r="GC26" s="117"/>
      <c r="GL26" s="117"/>
      <c r="GR26" s="117"/>
      <c r="HA26" s="117"/>
      <c r="HG26" s="117"/>
      <c r="HP26" s="117"/>
      <c r="HV26" s="117"/>
      <c r="IE26" s="117"/>
      <c r="IK26" s="117"/>
      <c r="IT26" s="117"/>
    </row>
    <row r="27" spans="1:254" ht="50.25" customHeight="1" x14ac:dyDescent="0.25">
      <c r="A27" s="783" t="s">
        <v>311</v>
      </c>
      <c r="B27" s="784"/>
      <c r="C27" s="784"/>
      <c r="D27" s="784"/>
      <c r="E27" s="785"/>
      <c r="F27" s="11"/>
      <c r="G27" s="779" t="s">
        <v>310</v>
      </c>
      <c r="H27" s="779"/>
      <c r="I27" s="779"/>
      <c r="J27" s="779"/>
      <c r="K27" s="779"/>
      <c r="L27" s="779"/>
      <c r="M27" s="779"/>
      <c r="N27" s="779"/>
      <c r="O27" s="779"/>
      <c r="T27" s="117"/>
      <c r="AC27" s="117"/>
      <c r="AI27" s="117"/>
      <c r="AR27" s="117"/>
      <c r="AX27" s="117"/>
      <c r="BG27" s="117"/>
      <c r="BM27" s="117"/>
      <c r="BV27" s="117"/>
      <c r="CB27" s="117"/>
      <c r="CK27" s="117"/>
      <c r="CQ27" s="117"/>
      <c r="CZ27" s="117"/>
      <c r="DF27" s="117"/>
      <c r="DO27" s="117"/>
      <c r="DU27" s="117"/>
      <c r="ED27" s="117"/>
      <c r="EJ27" s="117"/>
      <c r="ES27" s="117"/>
      <c r="EY27" s="117"/>
      <c r="FH27" s="117"/>
      <c r="FN27" s="117"/>
      <c r="FW27" s="117"/>
      <c r="GC27" s="117"/>
      <c r="GL27" s="117"/>
      <c r="GR27" s="117"/>
      <c r="HA27" s="117"/>
      <c r="HG27" s="117"/>
      <c r="HP27" s="117"/>
      <c r="HV27" s="117"/>
      <c r="IE27" s="117"/>
      <c r="IK27" s="117"/>
      <c r="IT27" s="117"/>
    </row>
    <row r="28" spans="1:254" ht="21" customHeight="1" x14ac:dyDescent="0.25">
      <c r="A28" s="775" t="s">
        <v>223</v>
      </c>
      <c r="B28" s="775"/>
      <c r="C28" s="775"/>
      <c r="D28" s="775"/>
      <c r="E28" s="775"/>
      <c r="F28" s="775"/>
      <c r="G28" s="775"/>
      <c r="H28" s="775"/>
      <c r="I28" s="775"/>
      <c r="J28" s="775"/>
      <c r="K28" s="775"/>
      <c r="L28" s="775"/>
      <c r="M28" s="775"/>
      <c r="N28" s="775"/>
      <c r="O28" s="775"/>
      <c r="T28" s="117"/>
      <c r="AC28" s="117"/>
      <c r="AI28" s="117"/>
      <c r="AR28" s="117"/>
      <c r="AX28" s="117"/>
      <c r="BG28" s="117"/>
      <c r="BM28" s="117"/>
      <c r="BV28" s="117"/>
      <c r="CB28" s="117"/>
      <c r="CK28" s="117"/>
      <c r="CQ28" s="117"/>
      <c r="CZ28" s="117"/>
      <c r="DF28" s="117"/>
      <c r="DO28" s="117"/>
      <c r="DU28" s="117"/>
      <c r="ED28" s="117"/>
      <c r="EJ28" s="117"/>
      <c r="ES28" s="117"/>
      <c r="EY28" s="117"/>
      <c r="FH28" s="117"/>
      <c r="FN28" s="117"/>
      <c r="FW28" s="117"/>
      <c r="GC28" s="117"/>
      <c r="GL28" s="117"/>
      <c r="GR28" s="117"/>
      <c r="HA28" s="117"/>
      <c r="HG28" s="117"/>
      <c r="HP28" s="117"/>
      <c r="HV28" s="117"/>
      <c r="IE28" s="117"/>
      <c r="IK28" s="117"/>
      <c r="IT28" s="117"/>
    </row>
    <row r="29" spans="1:254" ht="73.5" customHeight="1" x14ac:dyDescent="0.25">
      <c r="A29" s="780" t="s">
        <v>291</v>
      </c>
      <c r="B29" s="781"/>
      <c r="C29" s="781"/>
      <c r="D29" s="781"/>
      <c r="E29" s="782"/>
      <c r="F29" s="11"/>
      <c r="G29" s="763" t="s">
        <v>211</v>
      </c>
      <c r="H29" s="763"/>
      <c r="I29" s="763"/>
      <c r="J29" s="763"/>
      <c r="K29" s="763"/>
      <c r="L29" s="763"/>
      <c r="M29" s="763"/>
      <c r="N29" s="763"/>
      <c r="O29" s="763"/>
      <c r="T29" s="117"/>
      <c r="AC29" s="117"/>
      <c r="AI29" s="117"/>
      <c r="AR29" s="117"/>
      <c r="AX29" s="117"/>
      <c r="BG29" s="117"/>
      <c r="BM29" s="117"/>
      <c r="BV29" s="117"/>
      <c r="CB29" s="117"/>
      <c r="CK29" s="117"/>
      <c r="CQ29" s="117"/>
      <c r="CZ29" s="117"/>
      <c r="DF29" s="117"/>
      <c r="DO29" s="117"/>
      <c r="DU29" s="117"/>
      <c r="ED29" s="117"/>
      <c r="EJ29" s="117"/>
      <c r="ES29" s="117"/>
      <c r="EY29" s="117"/>
      <c r="FH29" s="117"/>
      <c r="FN29" s="117"/>
      <c r="FW29" s="117"/>
      <c r="GC29" s="117"/>
      <c r="GL29" s="117"/>
      <c r="GR29" s="117"/>
      <c r="HA29" s="117"/>
      <c r="HG29" s="117"/>
      <c r="HP29" s="117"/>
      <c r="HV29" s="117"/>
      <c r="IE29" s="117"/>
      <c r="IK29" s="117"/>
      <c r="IT29" s="117"/>
    </row>
    <row r="30" spans="1:254" ht="65.650000000000006" customHeight="1" x14ac:dyDescent="0.25">
      <c r="A30" s="772" t="s">
        <v>292</v>
      </c>
      <c r="B30" s="773"/>
      <c r="C30" s="773"/>
      <c r="D30" s="773"/>
      <c r="E30" s="773"/>
      <c r="F30" s="11"/>
      <c r="G30" s="763" t="s">
        <v>211</v>
      </c>
      <c r="H30" s="763"/>
      <c r="I30" s="763"/>
      <c r="J30" s="763"/>
      <c r="K30" s="763"/>
      <c r="L30" s="763"/>
      <c r="M30" s="763"/>
      <c r="N30" s="763"/>
      <c r="O30" s="763"/>
      <c r="T30" s="117"/>
      <c r="AC30" s="117"/>
      <c r="AI30" s="117"/>
      <c r="AR30" s="117"/>
      <c r="AX30" s="117"/>
      <c r="BG30" s="117"/>
      <c r="BM30" s="117"/>
      <c r="BV30" s="117"/>
      <c r="CB30" s="117"/>
      <c r="CK30" s="117"/>
      <c r="CQ30" s="117"/>
      <c r="CZ30" s="117"/>
      <c r="DF30" s="117"/>
      <c r="DO30" s="117"/>
      <c r="DU30" s="117"/>
      <c r="ED30" s="117"/>
      <c r="EJ30" s="117"/>
      <c r="ES30" s="117"/>
      <c r="EY30" s="117"/>
      <c r="FH30" s="117"/>
      <c r="FN30" s="117"/>
      <c r="FW30" s="117"/>
      <c r="GC30" s="117"/>
      <c r="GL30" s="117"/>
      <c r="GR30" s="117"/>
      <c r="HA30" s="117"/>
      <c r="HG30" s="117"/>
      <c r="HP30" s="117"/>
      <c r="HV30" s="117"/>
      <c r="IE30" s="117"/>
      <c r="IK30" s="117"/>
      <c r="IT30" s="117"/>
    </row>
    <row r="31" spans="1:254" ht="38.9" customHeight="1" x14ac:dyDescent="0.25">
      <c r="A31" s="772" t="s">
        <v>293</v>
      </c>
      <c r="B31" s="773"/>
      <c r="C31" s="773"/>
      <c r="D31" s="773"/>
      <c r="E31" s="773"/>
      <c r="F31" s="11"/>
      <c r="G31" s="763" t="s">
        <v>211</v>
      </c>
      <c r="H31" s="763"/>
      <c r="I31" s="763"/>
      <c r="J31" s="763"/>
      <c r="K31" s="763"/>
      <c r="L31" s="763"/>
      <c r="M31" s="763"/>
      <c r="N31" s="763"/>
      <c r="O31" s="763"/>
      <c r="T31" s="117"/>
      <c r="AC31" s="117"/>
      <c r="AI31" s="117"/>
      <c r="AR31" s="117"/>
      <c r="AX31" s="117"/>
      <c r="BG31" s="117"/>
      <c r="BM31" s="117"/>
      <c r="BV31" s="117"/>
      <c r="CB31" s="117"/>
      <c r="CK31" s="117"/>
      <c r="CQ31" s="117"/>
      <c r="CZ31" s="117"/>
      <c r="DF31" s="117"/>
      <c r="DO31" s="117"/>
      <c r="DU31" s="117"/>
      <c r="ED31" s="117"/>
      <c r="EJ31" s="117"/>
      <c r="ES31" s="117"/>
      <c r="EY31" s="117"/>
      <c r="FH31" s="117"/>
      <c r="FN31" s="117"/>
      <c r="FW31" s="117"/>
      <c r="GC31" s="117"/>
      <c r="GL31" s="117"/>
      <c r="GR31" s="117"/>
      <c r="HA31" s="117"/>
      <c r="HG31" s="117"/>
      <c r="HP31" s="117"/>
      <c r="HV31" s="117"/>
      <c r="IE31" s="117"/>
      <c r="IK31" s="117"/>
      <c r="IT31" s="117"/>
    </row>
    <row r="32" spans="1:254" ht="30.75" customHeight="1" x14ac:dyDescent="0.25">
      <c r="A32" s="774" t="s">
        <v>307</v>
      </c>
      <c r="B32" s="774"/>
      <c r="C32" s="774"/>
      <c r="D32" s="774"/>
      <c r="E32" s="774"/>
      <c r="F32" s="11"/>
      <c r="G32" s="763" t="s">
        <v>211</v>
      </c>
      <c r="H32" s="763"/>
      <c r="I32" s="763"/>
      <c r="J32" s="763"/>
      <c r="K32" s="763"/>
      <c r="L32" s="763"/>
      <c r="M32" s="763"/>
      <c r="N32" s="763"/>
      <c r="O32" s="763"/>
      <c r="T32" s="117"/>
      <c r="AC32" s="117"/>
      <c r="AI32" s="117"/>
      <c r="AR32" s="117"/>
      <c r="AX32" s="117"/>
      <c r="BG32" s="117"/>
      <c r="BM32" s="117"/>
      <c r="BV32" s="117"/>
      <c r="CB32" s="117"/>
      <c r="CK32" s="117"/>
      <c r="CQ32" s="117"/>
      <c r="CZ32" s="117"/>
      <c r="DF32" s="117"/>
      <c r="DO32" s="117"/>
      <c r="DU32" s="117"/>
      <c r="ED32" s="117"/>
      <c r="EJ32" s="117"/>
      <c r="ES32" s="117"/>
      <c r="EY32" s="117"/>
      <c r="FH32" s="117"/>
      <c r="FN32" s="117"/>
      <c r="FW32" s="117"/>
      <c r="GC32" s="117"/>
      <c r="GL32" s="117"/>
      <c r="GR32" s="117"/>
      <c r="HA32" s="117"/>
      <c r="HG32" s="117"/>
      <c r="HP32" s="117"/>
      <c r="HV32" s="117"/>
      <c r="IE32" s="117"/>
      <c r="IK32" s="117"/>
      <c r="IT32" s="117"/>
    </row>
    <row r="33" spans="1:254" s="3" customFormat="1" ht="29.25" customHeight="1" x14ac:dyDescent="0.25">
      <c r="A33" s="776" t="s">
        <v>277</v>
      </c>
      <c r="B33" s="777"/>
      <c r="C33" s="777"/>
      <c r="D33" s="777"/>
      <c r="E33" s="778"/>
      <c r="F33" s="11"/>
      <c r="G33" s="763" t="s">
        <v>211</v>
      </c>
      <c r="H33" s="763"/>
      <c r="I33" s="763"/>
      <c r="J33" s="763"/>
      <c r="K33" s="763"/>
      <c r="L33" s="763"/>
      <c r="M33" s="763"/>
      <c r="N33" s="763"/>
      <c r="O33" s="763"/>
      <c r="T33" s="117"/>
      <c r="AC33" s="117"/>
      <c r="AI33" s="117"/>
      <c r="AR33" s="117"/>
      <c r="AX33" s="117"/>
      <c r="BG33" s="117"/>
      <c r="BM33" s="117"/>
      <c r="BV33" s="117"/>
      <c r="CB33" s="117"/>
      <c r="CK33" s="117"/>
      <c r="CQ33" s="117"/>
      <c r="CZ33" s="117"/>
      <c r="DF33" s="117"/>
      <c r="DO33" s="117"/>
      <c r="DU33" s="117"/>
      <c r="ED33" s="117"/>
      <c r="EJ33" s="117"/>
      <c r="ES33" s="117"/>
      <c r="EY33" s="117"/>
      <c r="FH33" s="117"/>
      <c r="FN33" s="117"/>
      <c r="FW33" s="117"/>
      <c r="GC33" s="117"/>
      <c r="GL33" s="117"/>
      <c r="GR33" s="117"/>
      <c r="HA33" s="117"/>
      <c r="HG33" s="117"/>
      <c r="HP33" s="117"/>
      <c r="HV33" s="117"/>
      <c r="IE33" s="117"/>
      <c r="IK33" s="117"/>
      <c r="IT33" s="117"/>
    </row>
    <row r="34" spans="1:254" ht="61.9" customHeight="1" x14ac:dyDescent="0.25">
      <c r="A34" s="762" t="s">
        <v>224</v>
      </c>
      <c r="B34" s="762"/>
      <c r="C34" s="762"/>
      <c r="D34" s="762"/>
      <c r="E34" s="762"/>
      <c r="F34" s="11"/>
      <c r="G34" s="763" t="s">
        <v>211</v>
      </c>
      <c r="H34" s="763"/>
      <c r="I34" s="763"/>
      <c r="J34" s="763"/>
      <c r="K34" s="763"/>
      <c r="L34" s="763"/>
      <c r="M34" s="763"/>
      <c r="N34" s="763"/>
      <c r="O34" s="763"/>
      <c r="T34" s="117"/>
      <c r="AC34" s="117"/>
      <c r="AI34" s="117"/>
      <c r="AR34" s="117"/>
      <c r="AX34" s="117"/>
      <c r="BG34" s="117"/>
      <c r="BM34" s="117"/>
      <c r="BV34" s="117"/>
      <c r="CB34" s="117"/>
      <c r="CK34" s="117"/>
      <c r="CQ34" s="117"/>
      <c r="CZ34" s="117"/>
      <c r="DF34" s="117"/>
      <c r="DO34" s="117"/>
      <c r="DU34" s="117"/>
      <c r="ED34" s="117"/>
      <c r="EJ34" s="117"/>
      <c r="ES34" s="117"/>
      <c r="EY34" s="117"/>
      <c r="FH34" s="117"/>
      <c r="FN34" s="117"/>
      <c r="FW34" s="117"/>
      <c r="GC34" s="117"/>
      <c r="GL34" s="117"/>
      <c r="GR34" s="117"/>
      <c r="HA34" s="117"/>
      <c r="HG34" s="117"/>
      <c r="HP34" s="117"/>
      <c r="HV34" s="117"/>
      <c r="IE34" s="117"/>
      <c r="IK34" s="117"/>
      <c r="IT34" s="117"/>
    </row>
    <row r="35" spans="1:254" ht="25.4" customHeight="1" x14ac:dyDescent="0.25">
      <c r="A35" s="775" t="s">
        <v>278</v>
      </c>
      <c r="B35" s="775"/>
      <c r="C35" s="775"/>
      <c r="D35" s="775"/>
      <c r="E35" s="775"/>
      <c r="F35" s="775"/>
      <c r="G35" s="775"/>
      <c r="H35" s="775"/>
      <c r="I35" s="775"/>
      <c r="J35" s="775"/>
      <c r="K35" s="775"/>
      <c r="L35" s="775"/>
      <c r="M35" s="775"/>
      <c r="N35" s="775"/>
      <c r="O35" s="775"/>
      <c r="T35" s="117"/>
      <c r="AC35" s="117"/>
      <c r="AI35" s="117"/>
      <c r="AR35" s="117"/>
      <c r="AX35" s="117"/>
      <c r="BG35" s="117"/>
      <c r="BM35" s="117"/>
      <c r="BV35" s="117"/>
      <c r="CB35" s="117"/>
      <c r="CK35" s="117"/>
      <c r="CQ35" s="117"/>
      <c r="CZ35" s="117"/>
      <c r="DF35" s="117"/>
      <c r="DO35" s="117"/>
      <c r="DU35" s="117"/>
      <c r="ED35" s="117"/>
      <c r="EJ35" s="117"/>
      <c r="ES35" s="117"/>
      <c r="EY35" s="117"/>
      <c r="FH35" s="117"/>
      <c r="FN35" s="117"/>
      <c r="FW35" s="117"/>
      <c r="GC35" s="117"/>
      <c r="GL35" s="117"/>
      <c r="GR35" s="117"/>
      <c r="HA35" s="117"/>
      <c r="HG35" s="117"/>
      <c r="HP35" s="117"/>
      <c r="HV35" s="117"/>
      <c r="IE35" s="117"/>
      <c r="IK35" s="117"/>
      <c r="IT35" s="117"/>
    </row>
    <row r="36" spans="1:254" ht="43.5" customHeight="1" x14ac:dyDescent="0.25">
      <c r="A36" s="762" t="s">
        <v>225</v>
      </c>
      <c r="B36" s="762"/>
      <c r="C36" s="762"/>
      <c r="D36" s="762"/>
      <c r="E36" s="762"/>
      <c r="F36" s="11"/>
      <c r="G36" s="763" t="s">
        <v>211</v>
      </c>
      <c r="H36" s="763"/>
      <c r="I36" s="763"/>
      <c r="J36" s="763"/>
      <c r="K36" s="763"/>
      <c r="L36" s="763"/>
      <c r="M36" s="763"/>
      <c r="N36" s="763"/>
      <c r="O36" s="763"/>
      <c r="T36" s="117"/>
      <c r="AC36" s="117"/>
      <c r="AI36" s="117"/>
      <c r="AR36" s="117"/>
      <c r="AX36" s="117"/>
      <c r="BG36" s="117"/>
      <c r="BM36" s="117"/>
      <c r="BV36" s="117"/>
      <c r="CB36" s="117"/>
      <c r="CK36" s="117"/>
      <c r="CQ36" s="117"/>
      <c r="CZ36" s="117"/>
      <c r="DF36" s="117"/>
      <c r="DO36" s="117"/>
      <c r="DU36" s="117"/>
      <c r="ED36" s="117"/>
      <c r="EJ36" s="117"/>
      <c r="ES36" s="117"/>
      <c r="EY36" s="117"/>
      <c r="FH36" s="117"/>
      <c r="FN36" s="117"/>
      <c r="FW36" s="117"/>
      <c r="GC36" s="117"/>
      <c r="GL36" s="117"/>
      <c r="GR36" s="117"/>
      <c r="HA36" s="117"/>
      <c r="HG36" s="117"/>
      <c r="HP36" s="117"/>
      <c r="HV36" s="117"/>
      <c r="IE36" s="117"/>
      <c r="IK36" s="117"/>
      <c r="IT36" s="117"/>
    </row>
    <row r="37" spans="1:254" ht="49.4" customHeight="1" x14ac:dyDescent="0.25">
      <c r="A37" s="764" t="s">
        <v>226</v>
      </c>
      <c r="B37" s="764"/>
      <c r="C37" s="764"/>
      <c r="D37" s="764"/>
      <c r="E37" s="764"/>
      <c r="F37" s="588" t="s">
        <v>208</v>
      </c>
      <c r="G37" s="765" t="s">
        <v>227</v>
      </c>
      <c r="H37" s="765"/>
      <c r="I37" s="765"/>
      <c r="J37" s="765"/>
      <c r="K37" s="765"/>
      <c r="L37" s="765"/>
      <c r="M37" s="765"/>
      <c r="N37" s="765"/>
      <c r="O37" s="765"/>
    </row>
    <row r="38" spans="1:254" s="120" customFormat="1" ht="118" customHeight="1" x14ac:dyDescent="0.25">
      <c r="A38" s="766" t="s">
        <v>279</v>
      </c>
      <c r="B38" s="766"/>
      <c r="C38" s="766"/>
      <c r="D38" s="766"/>
      <c r="E38" s="766"/>
      <c r="F38" s="11"/>
      <c r="G38" s="767" t="s">
        <v>294</v>
      </c>
      <c r="H38" s="752"/>
      <c r="I38" s="752"/>
      <c r="J38" s="752"/>
      <c r="K38" s="752"/>
      <c r="L38" s="752"/>
      <c r="M38" s="752"/>
      <c r="N38" s="752"/>
      <c r="O38" s="752"/>
    </row>
    <row r="39" spans="1:254" ht="97" customHeight="1" x14ac:dyDescent="0.25">
      <c r="A39" s="768" t="s">
        <v>280</v>
      </c>
      <c r="B39" s="769"/>
      <c r="C39" s="769"/>
      <c r="D39" s="769"/>
      <c r="E39" s="770"/>
      <c r="F39" s="11"/>
      <c r="G39" s="752" t="s">
        <v>281</v>
      </c>
      <c r="H39" s="754"/>
      <c r="I39" s="754"/>
      <c r="J39" s="754"/>
      <c r="K39" s="754"/>
      <c r="L39" s="754"/>
      <c r="M39" s="754"/>
      <c r="N39" s="754"/>
      <c r="O39" s="754"/>
    </row>
    <row r="40" spans="1:254" ht="94.75" customHeight="1" x14ac:dyDescent="0.25">
      <c r="A40" s="771" t="s">
        <v>282</v>
      </c>
      <c r="B40" s="771"/>
      <c r="C40" s="771"/>
      <c r="D40" s="771"/>
      <c r="E40" s="771"/>
      <c r="F40" s="11"/>
      <c r="G40" s="752" t="s">
        <v>295</v>
      </c>
      <c r="H40" s="752"/>
      <c r="I40" s="752"/>
      <c r="J40" s="752"/>
      <c r="K40" s="752"/>
      <c r="L40" s="752"/>
      <c r="M40" s="752"/>
      <c r="N40" s="752"/>
      <c r="O40" s="752"/>
    </row>
    <row r="41" spans="1:254" ht="97" customHeight="1" x14ac:dyDescent="0.25">
      <c r="A41" s="751" t="s">
        <v>283</v>
      </c>
      <c r="B41" s="751"/>
      <c r="C41" s="751"/>
      <c r="D41" s="751"/>
      <c r="E41" s="751"/>
      <c r="F41" s="124"/>
      <c r="G41" s="752" t="s">
        <v>284</v>
      </c>
      <c r="H41" s="752"/>
      <c r="I41" s="752"/>
      <c r="J41" s="752"/>
      <c r="K41" s="752"/>
      <c r="L41" s="752"/>
      <c r="M41" s="752"/>
      <c r="N41" s="752"/>
      <c r="O41" s="752"/>
    </row>
    <row r="42" spans="1:254" s="3" customFormat="1" ht="97" customHeight="1" x14ac:dyDescent="0.25">
      <c r="A42" s="755" t="s">
        <v>228</v>
      </c>
      <c r="B42" s="756"/>
      <c r="C42" s="756"/>
      <c r="D42" s="756"/>
      <c r="E42" s="757"/>
      <c r="F42" s="124"/>
      <c r="G42" s="758" t="s">
        <v>306</v>
      </c>
      <c r="H42" s="759"/>
      <c r="I42" s="759"/>
      <c r="J42" s="759"/>
      <c r="K42" s="759"/>
      <c r="L42" s="759"/>
      <c r="M42" s="759"/>
      <c r="N42" s="759"/>
      <c r="O42" s="760"/>
    </row>
    <row r="43" spans="1:254" ht="75.400000000000006" customHeight="1" x14ac:dyDescent="0.25">
      <c r="A43" s="753" t="s">
        <v>285</v>
      </c>
      <c r="B43" s="753"/>
      <c r="C43" s="753"/>
      <c r="D43" s="753"/>
      <c r="E43" s="753"/>
      <c r="F43" s="119"/>
      <c r="G43" s="752" t="s">
        <v>477</v>
      </c>
      <c r="H43" s="754"/>
      <c r="I43" s="754"/>
      <c r="J43" s="754"/>
      <c r="K43" s="754"/>
      <c r="L43" s="754"/>
      <c r="M43" s="754"/>
      <c r="N43" s="754"/>
      <c r="O43" s="754"/>
    </row>
    <row r="44" spans="1:254" ht="75.400000000000006" customHeight="1" x14ac:dyDescent="0.25">
      <c r="A44" s="761" t="s">
        <v>286</v>
      </c>
      <c r="B44" s="761"/>
      <c r="C44" s="761"/>
      <c r="D44" s="761"/>
      <c r="E44" s="761"/>
      <c r="F44" s="119"/>
      <c r="G44" s="752" t="s">
        <v>296</v>
      </c>
      <c r="H44" s="752"/>
      <c r="I44" s="752"/>
      <c r="J44" s="752"/>
      <c r="K44" s="752"/>
      <c r="L44" s="752"/>
      <c r="M44" s="752"/>
      <c r="N44" s="752"/>
      <c r="O44" s="752"/>
    </row>
    <row r="45" spans="1:254" ht="41.25" customHeight="1" x14ac:dyDescent="0.25"/>
    <row r="46" spans="1:254" ht="28" customHeight="1" x14ac:dyDescent="0.25">
      <c r="A46" s="750" t="s">
        <v>229</v>
      </c>
      <c r="B46" s="750"/>
      <c r="C46" s="750"/>
      <c r="D46" s="750"/>
      <c r="E46" s="750"/>
      <c r="F46" s="750"/>
      <c r="G46" s="750"/>
      <c r="H46" s="750"/>
      <c r="I46" s="750"/>
      <c r="J46" s="750"/>
      <c r="K46" s="750"/>
      <c r="L46" s="750"/>
      <c r="M46" s="750"/>
      <c r="N46" s="750"/>
      <c r="O46" s="750"/>
    </row>
    <row r="47" spans="1:254" ht="28" customHeight="1" x14ac:dyDescent="0.25">
      <c r="A47" s="747" t="s">
        <v>254</v>
      </c>
      <c r="B47" s="747"/>
      <c r="C47" s="747"/>
      <c r="D47" s="747"/>
      <c r="E47" s="747"/>
      <c r="F47" s="747"/>
      <c r="G47" s="747"/>
      <c r="H47" s="747"/>
      <c r="I47" s="225"/>
      <c r="J47" s="225"/>
      <c r="K47" s="225"/>
      <c r="L47" s="225"/>
      <c r="M47" s="225"/>
      <c r="N47" s="225"/>
      <c r="O47" s="226"/>
    </row>
    <row r="48" spans="1:254" ht="28" customHeight="1" x14ac:dyDescent="0.25">
      <c r="A48" s="746" t="s">
        <v>230</v>
      </c>
      <c r="B48" s="746"/>
      <c r="C48" s="746"/>
      <c r="D48" s="746"/>
      <c r="E48" s="746"/>
      <c r="F48" s="746"/>
      <c r="G48" s="746"/>
      <c r="H48" s="746"/>
      <c r="I48" s="121"/>
      <c r="J48" s="121"/>
      <c r="K48" s="121"/>
      <c r="L48" s="121"/>
      <c r="M48" s="121"/>
      <c r="N48" s="121"/>
      <c r="O48" s="122"/>
    </row>
    <row r="49" spans="1:15" ht="28" customHeight="1" x14ac:dyDescent="0.25">
      <c r="A49" s="745" t="s">
        <v>231</v>
      </c>
      <c r="B49" s="745"/>
      <c r="C49" s="745"/>
      <c r="D49" s="745"/>
      <c r="E49" s="745"/>
      <c r="F49" s="745"/>
      <c r="G49" s="745"/>
      <c r="H49" s="745"/>
      <c r="I49" s="745"/>
      <c r="J49" s="745"/>
      <c r="K49" s="745"/>
      <c r="L49" s="745"/>
      <c r="M49" s="745"/>
      <c r="N49" s="745"/>
      <c r="O49" s="745"/>
    </row>
    <row r="50" spans="1:15" ht="28" customHeight="1" x14ac:dyDescent="0.25">
      <c r="A50" s="6"/>
      <c r="B50" s="7"/>
      <c r="C50" s="7"/>
      <c r="D50" s="7"/>
      <c r="E50" s="7"/>
      <c r="F50" s="7"/>
      <c r="G50" s="7"/>
      <c r="H50" s="7"/>
      <c r="I50" s="7"/>
      <c r="J50" s="7"/>
      <c r="K50" s="7"/>
      <c r="L50" s="7"/>
      <c r="M50" s="7"/>
      <c r="N50" s="7"/>
      <c r="O50" s="8"/>
    </row>
    <row r="51" spans="1:15" ht="28" customHeight="1" x14ac:dyDescent="0.25">
      <c r="A51" s="746" t="s">
        <v>232</v>
      </c>
      <c r="B51" s="746"/>
      <c r="C51" s="746"/>
      <c r="D51" s="746"/>
      <c r="E51" s="746"/>
      <c r="F51" s="746"/>
      <c r="G51" s="746"/>
      <c r="H51" s="746"/>
      <c r="I51" s="121"/>
      <c r="J51" s="121"/>
      <c r="K51" s="121"/>
      <c r="L51" s="121"/>
      <c r="M51" s="7"/>
      <c r="N51" s="7"/>
      <c r="O51" s="8"/>
    </row>
    <row r="52" spans="1:15" ht="28" customHeight="1" x14ac:dyDescent="0.25">
      <c r="A52" s="745" t="s">
        <v>231</v>
      </c>
      <c r="B52" s="745"/>
      <c r="C52" s="745"/>
      <c r="D52" s="745"/>
      <c r="E52" s="745"/>
      <c r="F52" s="745"/>
      <c r="G52" s="745"/>
      <c r="H52" s="745"/>
      <c r="I52" s="745"/>
      <c r="J52" s="745"/>
      <c r="K52" s="745"/>
      <c r="L52" s="745"/>
      <c r="M52" s="745"/>
      <c r="N52" s="745"/>
      <c r="O52" s="745"/>
    </row>
    <row r="53" spans="1:15" ht="28" customHeight="1" x14ac:dyDescent="0.25">
      <c r="A53" s="746" t="s">
        <v>233</v>
      </c>
      <c r="B53" s="746"/>
      <c r="C53" s="746"/>
      <c r="D53" s="746"/>
      <c r="E53" s="746"/>
      <c r="F53" s="746"/>
      <c r="G53" s="746"/>
      <c r="H53" s="746"/>
      <c r="I53" s="121"/>
      <c r="J53" s="121"/>
      <c r="K53" s="121"/>
      <c r="L53" s="7"/>
      <c r="M53" s="7"/>
      <c r="N53" s="7"/>
      <c r="O53" s="8"/>
    </row>
    <row r="54" spans="1:15" ht="28" customHeight="1" x14ac:dyDescent="0.25">
      <c r="A54" s="745" t="s">
        <v>231</v>
      </c>
      <c r="B54" s="745"/>
      <c r="C54" s="745"/>
      <c r="D54" s="745"/>
      <c r="E54" s="745"/>
      <c r="F54" s="745"/>
      <c r="G54" s="745"/>
      <c r="H54" s="745"/>
      <c r="I54" s="745"/>
      <c r="J54" s="745"/>
      <c r="K54" s="745"/>
      <c r="L54" s="745"/>
      <c r="M54" s="745"/>
      <c r="N54" s="745"/>
      <c r="O54" s="745"/>
    </row>
    <row r="55" spans="1:15" ht="28" customHeight="1" x14ac:dyDescent="0.25">
      <c r="A55" s="746" t="s">
        <v>234</v>
      </c>
      <c r="B55" s="746"/>
      <c r="C55" s="746"/>
      <c r="D55" s="746"/>
      <c r="E55" s="746"/>
      <c r="F55" s="746"/>
      <c r="G55" s="746"/>
      <c r="H55" s="746"/>
      <c r="I55" s="121"/>
      <c r="J55" s="121"/>
      <c r="K55" s="121"/>
      <c r="L55" s="121"/>
      <c r="M55" s="7"/>
      <c r="N55" s="7"/>
      <c r="O55" s="8"/>
    </row>
    <row r="56" spans="1:15" ht="28" customHeight="1" x14ac:dyDescent="0.25">
      <c r="A56" s="745" t="s">
        <v>235</v>
      </c>
      <c r="B56" s="745"/>
      <c r="C56" s="745"/>
      <c r="D56" s="745"/>
      <c r="E56" s="745"/>
      <c r="F56" s="745"/>
      <c r="G56" s="745"/>
      <c r="H56" s="745"/>
      <c r="I56" s="745"/>
      <c r="J56" s="745"/>
      <c r="K56" s="745"/>
      <c r="L56" s="745"/>
      <c r="M56" s="745"/>
      <c r="N56" s="745"/>
      <c r="O56" s="745"/>
    </row>
    <row r="57" spans="1:15" x14ac:dyDescent="0.25">
      <c r="A57" s="6"/>
      <c r="B57" s="7"/>
      <c r="C57" s="7"/>
      <c r="D57" s="7"/>
      <c r="E57" s="7"/>
      <c r="F57" s="7"/>
      <c r="G57" s="7"/>
      <c r="H57" s="7"/>
      <c r="I57" s="7"/>
      <c r="J57" s="7"/>
      <c r="K57" s="7"/>
      <c r="L57" s="7"/>
      <c r="M57" s="7"/>
      <c r="N57" s="7"/>
      <c r="O57" s="8"/>
    </row>
    <row r="58" spans="1:15" ht="28" customHeight="1" x14ac:dyDescent="0.25">
      <c r="A58" s="747" t="s">
        <v>255</v>
      </c>
      <c r="B58" s="747"/>
      <c r="C58" s="747"/>
      <c r="D58" s="747"/>
      <c r="E58" s="747"/>
      <c r="F58" s="747"/>
      <c r="G58" s="747"/>
      <c r="H58" s="747"/>
      <c r="I58" s="121"/>
      <c r="J58" s="121"/>
      <c r="K58" s="121"/>
      <c r="L58" s="121"/>
      <c r="M58" s="7"/>
      <c r="N58" s="7"/>
      <c r="O58" s="8"/>
    </row>
    <row r="59" spans="1:15" ht="28" customHeight="1" x14ac:dyDescent="0.25">
      <c r="A59" s="745" t="s">
        <v>235</v>
      </c>
      <c r="B59" s="745"/>
      <c r="C59" s="745"/>
      <c r="D59" s="745"/>
      <c r="E59" s="745"/>
      <c r="F59" s="745"/>
      <c r="G59" s="745"/>
      <c r="H59" s="745"/>
      <c r="I59" s="745"/>
      <c r="J59" s="745"/>
      <c r="K59" s="745"/>
      <c r="L59" s="745"/>
      <c r="M59" s="745"/>
      <c r="N59" s="745"/>
      <c r="O59" s="745"/>
    </row>
    <row r="60" spans="1:15" s="3" customFormat="1" ht="28" customHeight="1" x14ac:dyDescent="0.25">
      <c r="A60" s="138"/>
      <c r="B60" s="139"/>
      <c r="C60" s="139"/>
      <c r="D60" s="139"/>
      <c r="E60" s="139"/>
      <c r="F60" s="139"/>
      <c r="G60" s="139"/>
      <c r="H60" s="139"/>
      <c r="I60" s="139"/>
      <c r="J60" s="139"/>
      <c r="K60" s="139"/>
      <c r="L60" s="139"/>
      <c r="M60" s="139"/>
      <c r="N60" s="139"/>
      <c r="O60" s="140"/>
    </row>
    <row r="61" spans="1:15" s="3" customFormat="1" ht="28" customHeight="1" x14ac:dyDescent="0.25">
      <c r="A61" s="135"/>
      <c r="B61" s="135"/>
      <c r="C61" s="135"/>
      <c r="D61" s="135"/>
      <c r="E61" s="135"/>
      <c r="F61" s="135"/>
      <c r="G61" s="135"/>
      <c r="H61" s="135"/>
      <c r="I61" s="135"/>
      <c r="J61" s="135"/>
      <c r="K61" s="135"/>
      <c r="L61" s="135"/>
      <c r="M61" s="135"/>
      <c r="N61" s="135"/>
      <c r="O61" s="135"/>
    </row>
    <row r="62" spans="1:15" x14ac:dyDescent="0.25">
      <c r="A62" s="9"/>
      <c r="B62" s="9"/>
      <c r="C62" s="9"/>
      <c r="D62" s="9"/>
      <c r="E62" s="9"/>
      <c r="F62" s="9"/>
      <c r="G62" s="9"/>
      <c r="H62" s="9"/>
      <c r="I62" s="9"/>
      <c r="J62" s="9"/>
      <c r="K62" s="9"/>
      <c r="L62" s="9"/>
      <c r="M62" s="9"/>
      <c r="N62" s="9"/>
      <c r="O62" s="9"/>
    </row>
    <row r="63" spans="1:15" ht="28" customHeight="1" x14ac:dyDescent="0.25">
      <c r="A63" s="748" t="s">
        <v>236</v>
      </c>
      <c r="B63" s="749"/>
      <c r="C63" s="749"/>
      <c r="D63" s="749"/>
      <c r="E63" s="749"/>
      <c r="F63" s="749"/>
      <c r="G63" s="749"/>
      <c r="H63" s="749"/>
      <c r="I63" s="749"/>
      <c r="J63" s="749"/>
      <c r="K63" s="123"/>
      <c r="L63" s="121"/>
      <c r="M63" s="121"/>
      <c r="N63" s="121"/>
      <c r="O63" s="121"/>
    </row>
    <row r="64" spans="1:15" ht="29.15" customHeight="1" x14ac:dyDescent="0.25">
      <c r="A64" s="737" t="s">
        <v>237</v>
      </c>
      <c r="B64" s="738"/>
      <c r="C64" s="738"/>
      <c r="D64" s="738"/>
      <c r="E64" s="738"/>
      <c r="F64" s="738"/>
      <c r="G64" s="738"/>
      <c r="H64" s="738"/>
      <c r="I64" s="738"/>
      <c r="J64" s="738"/>
      <c r="K64" s="738"/>
      <c r="L64" s="738"/>
      <c r="M64" s="738"/>
      <c r="N64" s="738"/>
      <c r="O64" s="739"/>
    </row>
    <row r="65" spans="1:256" ht="54.4" customHeight="1" x14ac:dyDescent="0.25">
      <c r="A65" s="735" t="s">
        <v>238</v>
      </c>
      <c r="B65" s="736"/>
      <c r="C65" s="736"/>
      <c r="D65" s="736"/>
      <c r="E65" s="736"/>
      <c r="F65" s="736"/>
      <c r="G65" s="736"/>
      <c r="H65" s="736"/>
      <c r="I65" s="736"/>
      <c r="J65" s="736"/>
      <c r="K65" s="121"/>
      <c r="L65" s="121"/>
      <c r="M65" s="121"/>
      <c r="N65" s="121"/>
      <c r="O65" s="121"/>
    </row>
    <row r="66" spans="1:256" ht="28" customHeight="1" x14ac:dyDescent="0.25">
      <c r="A66" s="737" t="s">
        <v>237</v>
      </c>
      <c r="B66" s="738"/>
      <c r="C66" s="738"/>
      <c r="D66" s="738"/>
      <c r="E66" s="738"/>
      <c r="F66" s="738"/>
      <c r="G66" s="738"/>
      <c r="H66" s="738"/>
      <c r="I66" s="738"/>
      <c r="J66" s="738"/>
      <c r="K66" s="738"/>
      <c r="L66" s="738"/>
      <c r="M66" s="738"/>
      <c r="N66" s="738"/>
      <c r="O66" s="739"/>
    </row>
    <row r="67" spans="1:256" ht="28" customHeight="1" x14ac:dyDescent="0.25">
      <c r="A67" s="735" t="s">
        <v>239</v>
      </c>
      <c r="B67" s="736"/>
      <c r="C67" s="736"/>
      <c r="D67" s="736"/>
      <c r="E67" s="736"/>
      <c r="F67" s="736"/>
      <c r="G67" s="736"/>
      <c r="H67" s="736"/>
      <c r="I67" s="736"/>
      <c r="J67" s="736"/>
      <c r="K67" s="121"/>
      <c r="L67" s="121"/>
      <c r="M67" s="121"/>
      <c r="N67" s="121"/>
      <c r="O67" s="121"/>
    </row>
    <row r="68" spans="1:256" ht="28" customHeight="1" x14ac:dyDescent="0.25">
      <c r="A68" s="737" t="s">
        <v>237</v>
      </c>
      <c r="B68" s="738"/>
      <c r="C68" s="738"/>
      <c r="D68" s="738"/>
      <c r="E68" s="738"/>
      <c r="F68" s="738"/>
      <c r="G68" s="738"/>
      <c r="H68" s="738"/>
      <c r="I68" s="738"/>
      <c r="J68" s="738"/>
      <c r="K68" s="738"/>
      <c r="L68" s="738"/>
      <c r="M68" s="738"/>
      <c r="N68" s="738"/>
      <c r="O68" s="739"/>
    </row>
    <row r="69" spans="1:256" s="223" customFormat="1" ht="28" customHeight="1" x14ac:dyDescent="0.25">
      <c r="A69" s="740" t="s">
        <v>240</v>
      </c>
      <c r="B69" s="741"/>
      <c r="C69" s="741"/>
      <c r="D69" s="741"/>
      <c r="E69" s="741"/>
      <c r="F69" s="741"/>
      <c r="G69" s="741"/>
      <c r="H69" s="741"/>
      <c r="I69" s="741"/>
      <c r="J69" s="741"/>
      <c r="K69" s="222"/>
      <c r="L69" s="121"/>
      <c r="M69" s="121"/>
      <c r="N69" s="121"/>
      <c r="O69" s="121"/>
      <c r="IV69" s="224"/>
    </row>
    <row r="70" spans="1:256" ht="57.75" customHeight="1" x14ac:dyDescent="0.25">
      <c r="A70" s="742" t="s">
        <v>237</v>
      </c>
      <c r="B70" s="743"/>
      <c r="C70" s="743"/>
      <c r="D70" s="743"/>
      <c r="E70" s="743"/>
      <c r="F70" s="743"/>
      <c r="G70" s="743"/>
      <c r="H70" s="743"/>
      <c r="I70" s="743"/>
      <c r="J70" s="743"/>
      <c r="K70" s="743"/>
      <c r="L70" s="743"/>
      <c r="M70" s="743"/>
      <c r="N70" s="743"/>
      <c r="O70" s="744"/>
    </row>
  </sheetData>
  <mergeCells count="163">
    <mergeCell ref="A1:O1"/>
    <mergeCell ref="A2:O2"/>
    <mergeCell ref="A3:O3"/>
    <mergeCell ref="A4:E4"/>
    <mergeCell ref="G4:O4"/>
    <mergeCell ref="A5:O5"/>
    <mergeCell ref="T5:AB5"/>
    <mergeCell ref="AC5:AG5"/>
    <mergeCell ref="AI5:AQ5"/>
    <mergeCell ref="AR5:AV5"/>
    <mergeCell ref="AX5:BF5"/>
    <mergeCell ref="BG5:BK5"/>
    <mergeCell ref="BM5:BU5"/>
    <mergeCell ref="BV5:BZ5"/>
    <mergeCell ref="CB5:CJ5"/>
    <mergeCell ref="CK5:CO5"/>
    <mergeCell ref="CQ5:CY5"/>
    <mergeCell ref="CZ5:DD5"/>
    <mergeCell ref="DF5:DN5"/>
    <mergeCell ref="DO5:DS5"/>
    <mergeCell ref="DU5:EC5"/>
    <mergeCell ref="ED5:EH5"/>
    <mergeCell ref="EJ5:ER5"/>
    <mergeCell ref="ES5:EW5"/>
    <mergeCell ref="EY5:FG5"/>
    <mergeCell ref="FH5:FL5"/>
    <mergeCell ref="FN5:FV5"/>
    <mergeCell ref="FW5:GA5"/>
    <mergeCell ref="GC5:GK5"/>
    <mergeCell ref="GL5:GP5"/>
    <mergeCell ref="GR5:GZ5"/>
    <mergeCell ref="HA5:HE5"/>
    <mergeCell ref="HG5:HO5"/>
    <mergeCell ref="HP5:HT5"/>
    <mergeCell ref="HV5:ID5"/>
    <mergeCell ref="IE5:II5"/>
    <mergeCell ref="IK5:IS5"/>
    <mergeCell ref="IT5:IV5"/>
    <mergeCell ref="A6:E6"/>
    <mergeCell ref="G6:O6"/>
    <mergeCell ref="T6:AB6"/>
    <mergeCell ref="AC6:AG6"/>
    <mergeCell ref="AI6:AQ6"/>
    <mergeCell ref="AR6:AV6"/>
    <mergeCell ref="AX6:BF6"/>
    <mergeCell ref="BG6:BK6"/>
    <mergeCell ref="BM6:BU6"/>
    <mergeCell ref="BV6:BZ6"/>
    <mergeCell ref="CB6:CJ6"/>
    <mergeCell ref="CK6:CO6"/>
    <mergeCell ref="CQ6:CY6"/>
    <mergeCell ref="CZ6:DD6"/>
    <mergeCell ref="DF6:DN6"/>
    <mergeCell ref="DO6:DS6"/>
    <mergeCell ref="DU6:EC6"/>
    <mergeCell ref="ED6:EH6"/>
    <mergeCell ref="EJ6:ER6"/>
    <mergeCell ref="ES6:EW6"/>
    <mergeCell ref="EY6:FG6"/>
    <mergeCell ref="HV6:ID6"/>
    <mergeCell ref="IE6:II6"/>
    <mergeCell ref="IK6:IS6"/>
    <mergeCell ref="IT6:IV6"/>
    <mergeCell ref="A7:E7"/>
    <mergeCell ref="G7:O7"/>
    <mergeCell ref="A8:E8"/>
    <mergeCell ref="G8:O8"/>
    <mergeCell ref="A9:E9"/>
    <mergeCell ref="G9:O9"/>
    <mergeCell ref="FH6:FL6"/>
    <mergeCell ref="FN6:FV6"/>
    <mergeCell ref="FW6:GA6"/>
    <mergeCell ref="GC6:GK6"/>
    <mergeCell ref="GL6:GP6"/>
    <mergeCell ref="GR6:GZ6"/>
    <mergeCell ref="HA6:HE6"/>
    <mergeCell ref="HG6:HO6"/>
    <mergeCell ref="HP6:HT6"/>
    <mergeCell ref="A10:E10"/>
    <mergeCell ref="G10:O10"/>
    <mergeCell ref="A11:E11"/>
    <mergeCell ref="G11:O11"/>
    <mergeCell ref="A12:E12"/>
    <mergeCell ref="G12:O12"/>
    <mergeCell ref="A13:E13"/>
    <mergeCell ref="G13:O13"/>
    <mergeCell ref="A14:O14"/>
    <mergeCell ref="A20:E20"/>
    <mergeCell ref="G20:O20"/>
    <mergeCell ref="A21:E21"/>
    <mergeCell ref="G21:O21"/>
    <mergeCell ref="A22:E22"/>
    <mergeCell ref="G22:O22"/>
    <mergeCell ref="A15:E15"/>
    <mergeCell ref="G15:O15"/>
    <mergeCell ref="A16:E16"/>
    <mergeCell ref="G16:O16"/>
    <mergeCell ref="A17:E17"/>
    <mergeCell ref="G17:O17"/>
    <mergeCell ref="A18:E18"/>
    <mergeCell ref="G18:O18"/>
    <mergeCell ref="A19:O19"/>
    <mergeCell ref="A23:O23"/>
    <mergeCell ref="A24:E24"/>
    <mergeCell ref="G24:O24"/>
    <mergeCell ref="A25:E25"/>
    <mergeCell ref="G25:O25"/>
    <mergeCell ref="A26:E26"/>
    <mergeCell ref="G27:O27"/>
    <mergeCell ref="A28:O28"/>
    <mergeCell ref="A29:E29"/>
    <mergeCell ref="G29:O29"/>
    <mergeCell ref="G26:O26"/>
    <mergeCell ref="A27:E27"/>
    <mergeCell ref="A30:E30"/>
    <mergeCell ref="G30:O30"/>
    <mergeCell ref="A31:E31"/>
    <mergeCell ref="G31:O31"/>
    <mergeCell ref="A32:E32"/>
    <mergeCell ref="G32:O32"/>
    <mergeCell ref="A34:E34"/>
    <mergeCell ref="G34:O34"/>
    <mergeCell ref="A35:O35"/>
    <mergeCell ref="A33:E33"/>
    <mergeCell ref="G33:O33"/>
    <mergeCell ref="A36:E36"/>
    <mergeCell ref="G36:O36"/>
    <mergeCell ref="A37:E37"/>
    <mergeCell ref="G37:O37"/>
    <mergeCell ref="A38:E38"/>
    <mergeCell ref="G38:O38"/>
    <mergeCell ref="A39:E39"/>
    <mergeCell ref="G39:O39"/>
    <mergeCell ref="A40:E40"/>
    <mergeCell ref="G40:O40"/>
    <mergeCell ref="A46:O46"/>
    <mergeCell ref="A48:H48"/>
    <mergeCell ref="A49:O49"/>
    <mergeCell ref="A51:H51"/>
    <mergeCell ref="A52:O52"/>
    <mergeCell ref="A53:H53"/>
    <mergeCell ref="A47:H47"/>
    <mergeCell ref="A41:E41"/>
    <mergeCell ref="G41:O41"/>
    <mergeCell ref="A43:E43"/>
    <mergeCell ref="G43:O43"/>
    <mergeCell ref="A42:E42"/>
    <mergeCell ref="G44:O44"/>
    <mergeCell ref="G42:O42"/>
    <mergeCell ref="A44:E44"/>
    <mergeCell ref="A67:J67"/>
    <mergeCell ref="A68:O68"/>
    <mergeCell ref="A69:J69"/>
    <mergeCell ref="A70:O70"/>
    <mergeCell ref="A54:O54"/>
    <mergeCell ref="A55:H55"/>
    <mergeCell ref="A56:O56"/>
    <mergeCell ref="A58:H58"/>
    <mergeCell ref="A59:O59"/>
    <mergeCell ref="A63:J63"/>
    <mergeCell ref="A64:O64"/>
    <mergeCell ref="A65:J65"/>
    <mergeCell ref="A66:O66"/>
  </mergeCells>
  <printOptions horizontalCentered="1"/>
  <pageMargins left="0.23622047244094491" right="0.23622047244094491" top="0.47244094488188981" bottom="0.35433070866141736" header="0.51181102362204722" footer="0.23622047244094491"/>
  <pageSetup paperSize="9" scale="70" firstPageNumber="0" fitToHeight="0" orientation="landscape" r:id="rId1"/>
  <headerFooter>
    <oddFooter>&amp;C&amp;8Date de mise à jour : 06/02/2018&amp;R&amp;8&amp;A</oddFooter>
  </headerFooter>
  <rowBreaks count="2" manualBreakCount="2">
    <brk id="18" max="14" man="1"/>
    <brk id="45" max="14" man="1"/>
  </rowBreaks>
  <colBreaks count="5" manualBreakCount="5">
    <brk id="15" max="1048575" man="1"/>
    <brk id="26" max="1048575" man="1"/>
    <brk id="69" max="1048575" man="1"/>
    <brk id="74" max="1048575" man="1"/>
    <brk id="1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89" r:id="rId4" name="Check Box 85">
              <controlPr defaultSize="0" autoFill="0" autoLine="0" autoPict="0">
                <anchor moveWithCells="1">
                  <from>
                    <xdr:col>8</xdr:col>
                    <xdr:colOff>266700</xdr:colOff>
                    <xdr:row>47</xdr:row>
                    <xdr:rowOff>95250</xdr:rowOff>
                  </from>
                  <to>
                    <xdr:col>9</xdr:col>
                    <xdr:colOff>279400</xdr:colOff>
                    <xdr:row>47</xdr:row>
                    <xdr:rowOff>355600</xdr:rowOff>
                  </to>
                </anchor>
              </controlPr>
            </control>
          </mc:Choice>
        </mc:AlternateContent>
        <mc:AlternateContent xmlns:mc="http://schemas.openxmlformats.org/markup-compatibility/2006">
          <mc:Choice Requires="x14">
            <control shapeId="21590" r:id="rId5" name="Check Box 86">
              <controlPr defaultSize="0" autoFill="0" autoLine="0" autoPict="0">
                <anchor moveWithCells="1">
                  <from>
                    <xdr:col>10</xdr:col>
                    <xdr:colOff>222250</xdr:colOff>
                    <xdr:row>47</xdr:row>
                    <xdr:rowOff>133350</xdr:rowOff>
                  </from>
                  <to>
                    <xdr:col>11</xdr:col>
                    <xdr:colOff>571500</xdr:colOff>
                    <xdr:row>47</xdr:row>
                    <xdr:rowOff>336550</xdr:rowOff>
                  </to>
                </anchor>
              </controlPr>
            </control>
          </mc:Choice>
        </mc:AlternateContent>
        <mc:AlternateContent xmlns:mc="http://schemas.openxmlformats.org/markup-compatibility/2006">
          <mc:Choice Requires="x14">
            <control shapeId="21591" r:id="rId6" name="Check Box 87">
              <controlPr defaultSize="0" autoFill="0" autoLine="0" autoPict="0">
                <anchor moveWithCells="1">
                  <from>
                    <xdr:col>8</xdr:col>
                    <xdr:colOff>266700</xdr:colOff>
                    <xdr:row>50</xdr:row>
                    <xdr:rowOff>95250</xdr:rowOff>
                  </from>
                  <to>
                    <xdr:col>9</xdr:col>
                    <xdr:colOff>279400</xdr:colOff>
                    <xdr:row>50</xdr:row>
                    <xdr:rowOff>355600</xdr:rowOff>
                  </to>
                </anchor>
              </controlPr>
            </control>
          </mc:Choice>
        </mc:AlternateContent>
        <mc:AlternateContent xmlns:mc="http://schemas.openxmlformats.org/markup-compatibility/2006">
          <mc:Choice Requires="x14">
            <control shapeId="21592" r:id="rId7" name="Check Box 88">
              <controlPr defaultSize="0" autoFill="0" autoLine="0" autoPict="0">
                <anchor moveWithCells="1">
                  <from>
                    <xdr:col>10</xdr:col>
                    <xdr:colOff>222250</xdr:colOff>
                    <xdr:row>50</xdr:row>
                    <xdr:rowOff>133350</xdr:rowOff>
                  </from>
                  <to>
                    <xdr:col>11</xdr:col>
                    <xdr:colOff>571500</xdr:colOff>
                    <xdr:row>50</xdr:row>
                    <xdr:rowOff>336550</xdr:rowOff>
                  </to>
                </anchor>
              </controlPr>
            </control>
          </mc:Choice>
        </mc:AlternateContent>
        <mc:AlternateContent xmlns:mc="http://schemas.openxmlformats.org/markup-compatibility/2006">
          <mc:Choice Requires="x14">
            <control shapeId="21593" r:id="rId8" name="Check Box 89">
              <controlPr defaultSize="0" autoFill="0" autoLine="0" autoPict="0">
                <anchor moveWithCells="1">
                  <from>
                    <xdr:col>8</xdr:col>
                    <xdr:colOff>266700</xdr:colOff>
                    <xdr:row>52</xdr:row>
                    <xdr:rowOff>95250</xdr:rowOff>
                  </from>
                  <to>
                    <xdr:col>9</xdr:col>
                    <xdr:colOff>279400</xdr:colOff>
                    <xdr:row>52</xdr:row>
                    <xdr:rowOff>355600</xdr:rowOff>
                  </to>
                </anchor>
              </controlPr>
            </control>
          </mc:Choice>
        </mc:AlternateContent>
        <mc:AlternateContent xmlns:mc="http://schemas.openxmlformats.org/markup-compatibility/2006">
          <mc:Choice Requires="x14">
            <control shapeId="21594" r:id="rId9" name="Check Box 90">
              <controlPr defaultSize="0" autoFill="0" autoLine="0" autoPict="0">
                <anchor moveWithCells="1">
                  <from>
                    <xdr:col>10</xdr:col>
                    <xdr:colOff>222250</xdr:colOff>
                    <xdr:row>52</xdr:row>
                    <xdr:rowOff>133350</xdr:rowOff>
                  </from>
                  <to>
                    <xdr:col>11</xdr:col>
                    <xdr:colOff>571500</xdr:colOff>
                    <xdr:row>52</xdr:row>
                    <xdr:rowOff>336550</xdr:rowOff>
                  </to>
                </anchor>
              </controlPr>
            </control>
          </mc:Choice>
        </mc:AlternateContent>
        <mc:AlternateContent xmlns:mc="http://schemas.openxmlformats.org/markup-compatibility/2006">
          <mc:Choice Requires="x14">
            <control shapeId="21595" r:id="rId10" name="Check Box 91">
              <controlPr defaultSize="0" autoFill="0" autoLine="0" autoPict="0">
                <anchor moveWithCells="1">
                  <from>
                    <xdr:col>8</xdr:col>
                    <xdr:colOff>266700</xdr:colOff>
                    <xdr:row>54</xdr:row>
                    <xdr:rowOff>95250</xdr:rowOff>
                  </from>
                  <to>
                    <xdr:col>9</xdr:col>
                    <xdr:colOff>279400</xdr:colOff>
                    <xdr:row>54</xdr:row>
                    <xdr:rowOff>355600</xdr:rowOff>
                  </to>
                </anchor>
              </controlPr>
            </control>
          </mc:Choice>
        </mc:AlternateContent>
        <mc:AlternateContent xmlns:mc="http://schemas.openxmlformats.org/markup-compatibility/2006">
          <mc:Choice Requires="x14">
            <control shapeId="21596" r:id="rId11" name="Check Box 92">
              <controlPr defaultSize="0" autoFill="0" autoLine="0" autoPict="0">
                <anchor moveWithCells="1">
                  <from>
                    <xdr:col>10</xdr:col>
                    <xdr:colOff>222250</xdr:colOff>
                    <xdr:row>54</xdr:row>
                    <xdr:rowOff>133350</xdr:rowOff>
                  </from>
                  <to>
                    <xdr:col>11</xdr:col>
                    <xdr:colOff>571500</xdr:colOff>
                    <xdr:row>54</xdr:row>
                    <xdr:rowOff>336550</xdr:rowOff>
                  </to>
                </anchor>
              </controlPr>
            </control>
          </mc:Choice>
        </mc:AlternateContent>
        <mc:AlternateContent xmlns:mc="http://schemas.openxmlformats.org/markup-compatibility/2006">
          <mc:Choice Requires="x14">
            <control shapeId="21597" r:id="rId12" name="Check Box 93">
              <controlPr defaultSize="0" autoFill="0" autoLine="0" autoPict="0">
                <anchor moveWithCells="1">
                  <from>
                    <xdr:col>8</xdr:col>
                    <xdr:colOff>266700</xdr:colOff>
                    <xdr:row>57</xdr:row>
                    <xdr:rowOff>95250</xdr:rowOff>
                  </from>
                  <to>
                    <xdr:col>9</xdr:col>
                    <xdr:colOff>279400</xdr:colOff>
                    <xdr:row>57</xdr:row>
                    <xdr:rowOff>355600</xdr:rowOff>
                  </to>
                </anchor>
              </controlPr>
            </control>
          </mc:Choice>
        </mc:AlternateContent>
        <mc:AlternateContent xmlns:mc="http://schemas.openxmlformats.org/markup-compatibility/2006">
          <mc:Choice Requires="x14">
            <control shapeId="21598" r:id="rId13" name="Check Box 94">
              <controlPr defaultSize="0" autoFill="0" autoLine="0" autoPict="0">
                <anchor moveWithCells="1">
                  <from>
                    <xdr:col>10</xdr:col>
                    <xdr:colOff>222250</xdr:colOff>
                    <xdr:row>57</xdr:row>
                    <xdr:rowOff>133350</xdr:rowOff>
                  </from>
                  <to>
                    <xdr:col>11</xdr:col>
                    <xdr:colOff>571500</xdr:colOff>
                    <xdr:row>57</xdr:row>
                    <xdr:rowOff>336550</xdr:rowOff>
                  </to>
                </anchor>
              </controlPr>
            </control>
          </mc:Choice>
        </mc:AlternateContent>
        <mc:AlternateContent xmlns:mc="http://schemas.openxmlformats.org/markup-compatibility/2006">
          <mc:Choice Requires="x14">
            <control shapeId="21601" r:id="rId14" name="Check Box 97">
              <controlPr defaultSize="0" autoFill="0" autoLine="0" autoPict="0">
                <anchor moveWithCells="1">
                  <from>
                    <xdr:col>11</xdr:col>
                    <xdr:colOff>0</xdr:colOff>
                    <xdr:row>62</xdr:row>
                    <xdr:rowOff>0</xdr:rowOff>
                  </from>
                  <to>
                    <xdr:col>12</xdr:col>
                    <xdr:colOff>12700</xdr:colOff>
                    <xdr:row>62</xdr:row>
                    <xdr:rowOff>260350</xdr:rowOff>
                  </to>
                </anchor>
              </controlPr>
            </control>
          </mc:Choice>
        </mc:AlternateContent>
        <mc:AlternateContent xmlns:mc="http://schemas.openxmlformats.org/markup-compatibility/2006">
          <mc:Choice Requires="x14">
            <control shapeId="21602" r:id="rId15" name="Check Box 98">
              <controlPr defaultSize="0" autoFill="0" autoLine="0" autoPict="0">
                <anchor moveWithCells="1">
                  <from>
                    <xdr:col>12</xdr:col>
                    <xdr:colOff>666750</xdr:colOff>
                    <xdr:row>62</xdr:row>
                    <xdr:rowOff>38100</xdr:rowOff>
                  </from>
                  <to>
                    <xdr:col>14</xdr:col>
                    <xdr:colOff>304800</xdr:colOff>
                    <xdr:row>62</xdr:row>
                    <xdr:rowOff>241300</xdr:rowOff>
                  </to>
                </anchor>
              </controlPr>
            </control>
          </mc:Choice>
        </mc:AlternateContent>
        <mc:AlternateContent xmlns:mc="http://schemas.openxmlformats.org/markup-compatibility/2006">
          <mc:Choice Requires="x14">
            <control shapeId="21605" r:id="rId16" name="Check Box 101">
              <controlPr defaultSize="0" autoFill="0" autoLine="0" autoPict="0">
                <anchor moveWithCells="1">
                  <from>
                    <xdr:col>11</xdr:col>
                    <xdr:colOff>0</xdr:colOff>
                    <xdr:row>64</xdr:row>
                    <xdr:rowOff>152400</xdr:rowOff>
                  </from>
                  <to>
                    <xdr:col>12</xdr:col>
                    <xdr:colOff>12700</xdr:colOff>
                    <xdr:row>64</xdr:row>
                    <xdr:rowOff>400050</xdr:rowOff>
                  </to>
                </anchor>
              </controlPr>
            </control>
          </mc:Choice>
        </mc:AlternateContent>
        <mc:AlternateContent xmlns:mc="http://schemas.openxmlformats.org/markup-compatibility/2006">
          <mc:Choice Requires="x14">
            <control shapeId="21606" r:id="rId17" name="Check Box 102">
              <controlPr defaultSize="0" autoFill="0" autoLine="0" autoPict="0">
                <anchor moveWithCells="1">
                  <from>
                    <xdr:col>12</xdr:col>
                    <xdr:colOff>666750</xdr:colOff>
                    <xdr:row>64</xdr:row>
                    <xdr:rowOff>184150</xdr:rowOff>
                  </from>
                  <to>
                    <xdr:col>14</xdr:col>
                    <xdr:colOff>304800</xdr:colOff>
                    <xdr:row>64</xdr:row>
                    <xdr:rowOff>393700</xdr:rowOff>
                  </to>
                </anchor>
              </controlPr>
            </control>
          </mc:Choice>
        </mc:AlternateContent>
        <mc:AlternateContent xmlns:mc="http://schemas.openxmlformats.org/markup-compatibility/2006">
          <mc:Choice Requires="x14">
            <control shapeId="21607" r:id="rId18" name="Check Box 103">
              <controlPr defaultSize="0" autoFill="0" autoLine="0" autoPict="0">
                <anchor moveWithCells="1">
                  <from>
                    <xdr:col>11</xdr:col>
                    <xdr:colOff>0</xdr:colOff>
                    <xdr:row>66</xdr:row>
                    <xdr:rowOff>0</xdr:rowOff>
                  </from>
                  <to>
                    <xdr:col>12</xdr:col>
                    <xdr:colOff>12700</xdr:colOff>
                    <xdr:row>66</xdr:row>
                    <xdr:rowOff>260350</xdr:rowOff>
                  </to>
                </anchor>
              </controlPr>
            </control>
          </mc:Choice>
        </mc:AlternateContent>
        <mc:AlternateContent xmlns:mc="http://schemas.openxmlformats.org/markup-compatibility/2006">
          <mc:Choice Requires="x14">
            <control shapeId="21608" r:id="rId19" name="Check Box 104">
              <controlPr defaultSize="0" autoFill="0" autoLine="0" autoPict="0">
                <anchor moveWithCells="1">
                  <from>
                    <xdr:col>12</xdr:col>
                    <xdr:colOff>666750</xdr:colOff>
                    <xdr:row>66</xdr:row>
                    <xdr:rowOff>38100</xdr:rowOff>
                  </from>
                  <to>
                    <xdr:col>14</xdr:col>
                    <xdr:colOff>304800</xdr:colOff>
                    <xdr:row>66</xdr:row>
                    <xdr:rowOff>241300</xdr:rowOff>
                  </to>
                </anchor>
              </controlPr>
            </control>
          </mc:Choice>
        </mc:AlternateContent>
        <mc:AlternateContent xmlns:mc="http://schemas.openxmlformats.org/markup-compatibility/2006">
          <mc:Choice Requires="x14">
            <control shapeId="21609" r:id="rId20" name="Check Box 105">
              <controlPr defaultSize="0" autoFill="0" autoLine="0" autoPict="0">
                <anchor moveWithCells="1">
                  <from>
                    <xdr:col>11</xdr:col>
                    <xdr:colOff>0</xdr:colOff>
                    <xdr:row>68</xdr:row>
                    <xdr:rowOff>0</xdr:rowOff>
                  </from>
                  <to>
                    <xdr:col>12</xdr:col>
                    <xdr:colOff>12700</xdr:colOff>
                    <xdr:row>68</xdr:row>
                    <xdr:rowOff>260350</xdr:rowOff>
                  </to>
                </anchor>
              </controlPr>
            </control>
          </mc:Choice>
        </mc:AlternateContent>
        <mc:AlternateContent xmlns:mc="http://schemas.openxmlformats.org/markup-compatibility/2006">
          <mc:Choice Requires="x14">
            <control shapeId="21610" r:id="rId21" name="Check Box 106">
              <controlPr defaultSize="0" autoFill="0" autoLine="0" autoPict="0">
                <anchor moveWithCells="1">
                  <from>
                    <xdr:col>12</xdr:col>
                    <xdr:colOff>666750</xdr:colOff>
                    <xdr:row>68</xdr:row>
                    <xdr:rowOff>38100</xdr:rowOff>
                  </from>
                  <to>
                    <xdr:col>14</xdr:col>
                    <xdr:colOff>304800</xdr:colOff>
                    <xdr:row>68</xdr:row>
                    <xdr:rowOff>241300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1"/>
  <sheetViews>
    <sheetView workbookViewId="0">
      <selection activeCell="N43" sqref="N43"/>
    </sheetView>
  </sheetViews>
  <sheetFormatPr baseColWidth="10" defaultRowHeight="12.5" x14ac:dyDescent="0.25"/>
  <sheetData>
    <row r="1" spans="1:8" ht="19.5" customHeight="1" x14ac:dyDescent="0.25">
      <c r="A1" s="794" t="s">
        <v>340</v>
      </c>
      <c r="B1" s="794"/>
      <c r="C1" s="794"/>
      <c r="D1" s="794"/>
      <c r="E1" s="794"/>
      <c r="F1" s="794"/>
      <c r="G1" s="793"/>
      <c r="H1" s="793"/>
    </row>
    <row r="2" spans="1:8" x14ac:dyDescent="0.25">
      <c r="A2" s="794"/>
      <c r="B2" s="794"/>
      <c r="C2" s="794"/>
      <c r="D2" s="794"/>
      <c r="E2" s="794"/>
      <c r="F2" s="794"/>
    </row>
    <row r="3" spans="1:8" x14ac:dyDescent="0.25">
      <c r="A3" s="794"/>
      <c r="B3" s="794"/>
      <c r="C3" s="794"/>
      <c r="D3" s="794"/>
      <c r="E3" s="794"/>
      <c r="F3" s="794"/>
    </row>
    <row r="4" spans="1:8" x14ac:dyDescent="0.25">
      <c r="A4" s="794"/>
      <c r="B4" s="794"/>
      <c r="C4" s="794"/>
      <c r="D4" s="794"/>
      <c r="E4" s="794"/>
      <c r="F4" s="794"/>
    </row>
    <row r="5" spans="1:8" x14ac:dyDescent="0.25">
      <c r="A5" s="794"/>
      <c r="B5" s="794"/>
      <c r="C5" s="794"/>
      <c r="D5" s="794"/>
      <c r="E5" s="794"/>
      <c r="F5" s="794"/>
    </row>
    <row r="6" spans="1:8" x14ac:dyDescent="0.25">
      <c r="A6" s="794"/>
      <c r="B6" s="794"/>
      <c r="C6" s="794"/>
      <c r="D6" s="794"/>
      <c r="E6" s="794"/>
      <c r="F6" s="794"/>
    </row>
    <row r="7" spans="1:8" x14ac:dyDescent="0.25">
      <c r="A7" s="794"/>
      <c r="B7" s="794"/>
      <c r="C7" s="794"/>
      <c r="D7" s="794"/>
      <c r="E7" s="794"/>
      <c r="F7" s="794"/>
    </row>
    <row r="8" spans="1:8" x14ac:dyDescent="0.25">
      <c r="A8" s="794"/>
      <c r="B8" s="794"/>
      <c r="C8" s="794"/>
      <c r="D8" s="794"/>
      <c r="E8" s="794"/>
      <c r="F8" s="794"/>
    </row>
    <row r="9" spans="1:8" x14ac:dyDescent="0.25">
      <c r="A9" s="794"/>
      <c r="B9" s="794"/>
      <c r="C9" s="794"/>
      <c r="D9" s="794"/>
      <c r="E9" s="794"/>
      <c r="F9" s="794"/>
    </row>
    <row r="10" spans="1:8" x14ac:dyDescent="0.25">
      <c r="A10" s="794"/>
      <c r="B10" s="794"/>
      <c r="C10" s="794"/>
      <c r="D10" s="794"/>
      <c r="E10" s="794"/>
      <c r="F10" s="794"/>
    </row>
    <row r="11" spans="1:8" x14ac:dyDescent="0.25">
      <c r="A11" s="794"/>
      <c r="B11" s="794"/>
      <c r="C11" s="794"/>
      <c r="D11" s="794"/>
      <c r="E11" s="794"/>
      <c r="F11" s="794"/>
    </row>
    <row r="12" spans="1:8" x14ac:dyDescent="0.25">
      <c r="A12" s="794"/>
      <c r="B12" s="794"/>
      <c r="C12" s="794"/>
      <c r="D12" s="794"/>
      <c r="E12" s="794"/>
      <c r="F12" s="794"/>
    </row>
    <row r="13" spans="1:8" x14ac:dyDescent="0.25">
      <c r="A13" s="794"/>
      <c r="B13" s="794"/>
      <c r="C13" s="794"/>
      <c r="D13" s="794"/>
      <c r="E13" s="794"/>
      <c r="F13" s="794"/>
    </row>
    <row r="14" spans="1:8" x14ac:dyDescent="0.25">
      <c r="A14" s="794"/>
      <c r="B14" s="794"/>
      <c r="C14" s="794"/>
      <c r="D14" s="794"/>
      <c r="E14" s="794"/>
      <c r="F14" s="794"/>
    </row>
    <row r="15" spans="1:8" x14ac:dyDescent="0.25">
      <c r="A15" s="794"/>
      <c r="B15" s="794"/>
      <c r="C15" s="794"/>
      <c r="D15" s="794"/>
      <c r="E15" s="794"/>
      <c r="F15" s="794"/>
    </row>
    <row r="16" spans="1:8" x14ac:dyDescent="0.25">
      <c r="A16" s="794"/>
      <c r="B16" s="794"/>
      <c r="C16" s="794"/>
      <c r="D16" s="794"/>
      <c r="E16" s="794"/>
      <c r="F16" s="794"/>
    </row>
    <row r="17" spans="1:6" x14ac:dyDescent="0.25">
      <c r="A17" s="794"/>
      <c r="B17" s="794"/>
      <c r="C17" s="794"/>
      <c r="D17" s="794"/>
      <c r="E17" s="794"/>
      <c r="F17" s="794"/>
    </row>
    <row r="18" spans="1:6" x14ac:dyDescent="0.25">
      <c r="A18" s="794"/>
      <c r="B18" s="794"/>
      <c r="C18" s="794"/>
      <c r="D18" s="794"/>
      <c r="E18" s="794"/>
      <c r="F18" s="794"/>
    </row>
    <row r="19" spans="1:6" x14ac:dyDescent="0.25">
      <c r="A19" s="794"/>
      <c r="B19" s="794"/>
      <c r="C19" s="794"/>
      <c r="D19" s="794"/>
      <c r="E19" s="794"/>
      <c r="F19" s="794"/>
    </row>
    <row r="20" spans="1:6" x14ac:dyDescent="0.25">
      <c r="A20" s="794"/>
      <c r="B20" s="794"/>
      <c r="C20" s="794"/>
      <c r="D20" s="794"/>
      <c r="E20" s="794"/>
      <c r="F20" s="794"/>
    </row>
    <row r="21" spans="1:6" x14ac:dyDescent="0.25">
      <c r="A21" s="794"/>
      <c r="B21" s="794"/>
      <c r="C21" s="794"/>
      <c r="D21" s="794"/>
      <c r="E21" s="794"/>
      <c r="F21" s="794"/>
    </row>
    <row r="22" spans="1:6" x14ac:dyDescent="0.25">
      <c r="A22" s="794"/>
      <c r="B22" s="794"/>
      <c r="C22" s="794"/>
      <c r="D22" s="794"/>
      <c r="E22" s="794"/>
      <c r="F22" s="794"/>
    </row>
    <row r="23" spans="1:6" x14ac:dyDescent="0.25">
      <c r="A23" s="794"/>
      <c r="B23" s="794"/>
      <c r="C23" s="794"/>
      <c r="D23" s="794"/>
      <c r="E23" s="794"/>
      <c r="F23" s="794"/>
    </row>
    <row r="24" spans="1:6" x14ac:dyDescent="0.25">
      <c r="A24" s="794"/>
      <c r="B24" s="794"/>
      <c r="C24" s="794"/>
      <c r="D24" s="794"/>
      <c r="E24" s="794"/>
      <c r="F24" s="794"/>
    </row>
    <row r="25" spans="1:6" x14ac:dyDescent="0.25">
      <c r="A25" s="794"/>
      <c r="B25" s="794"/>
      <c r="C25" s="794"/>
      <c r="D25" s="794"/>
      <c r="E25" s="794"/>
      <c r="F25" s="794"/>
    </row>
    <row r="26" spans="1:6" x14ac:dyDescent="0.25">
      <c r="A26" s="794"/>
      <c r="B26" s="794"/>
      <c r="C26" s="794"/>
      <c r="D26" s="794"/>
      <c r="E26" s="794"/>
      <c r="F26" s="794"/>
    </row>
    <row r="27" spans="1:6" x14ac:dyDescent="0.25">
      <c r="A27" s="794"/>
      <c r="B27" s="794"/>
      <c r="C27" s="794"/>
      <c r="D27" s="794"/>
      <c r="E27" s="794"/>
      <c r="F27" s="794"/>
    </row>
    <row r="28" spans="1:6" x14ac:dyDescent="0.25">
      <c r="A28" s="794"/>
      <c r="B28" s="794"/>
      <c r="C28" s="794"/>
      <c r="D28" s="794"/>
      <c r="E28" s="794"/>
      <c r="F28" s="794"/>
    </row>
    <row r="29" spans="1:6" x14ac:dyDescent="0.25">
      <c r="A29" s="794"/>
      <c r="B29" s="794"/>
      <c r="C29" s="794"/>
      <c r="D29" s="794"/>
      <c r="E29" s="794"/>
      <c r="F29" s="794"/>
    </row>
    <row r="30" spans="1:6" x14ac:dyDescent="0.25">
      <c r="A30" s="794"/>
      <c r="B30" s="794"/>
      <c r="C30" s="794"/>
      <c r="D30" s="794"/>
      <c r="E30" s="794"/>
      <c r="F30" s="794"/>
    </row>
    <row r="31" spans="1:6" x14ac:dyDescent="0.25">
      <c r="A31" s="794"/>
      <c r="B31" s="794"/>
      <c r="C31" s="794"/>
      <c r="D31" s="794"/>
      <c r="E31" s="794"/>
      <c r="F31" s="794"/>
    </row>
  </sheetData>
  <mergeCells count="2">
    <mergeCell ref="G1:H1"/>
    <mergeCell ref="A1:F31"/>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5">
    <tabColor rgb="FFFFFFFF"/>
    <pageSetUpPr fitToPage="1"/>
  </sheetPr>
  <dimension ref="A1:I28"/>
  <sheetViews>
    <sheetView zoomScaleNormal="100" zoomScaleSheetLayoutView="120" zoomScalePageLayoutView="120" workbookViewId="0">
      <selection sqref="A1:D3"/>
    </sheetView>
  </sheetViews>
  <sheetFormatPr baseColWidth="10" defaultColWidth="9.1796875" defaultRowHeight="11.5" x14ac:dyDescent="0.25"/>
  <cols>
    <col min="1" max="1" width="27.7265625" style="251"/>
    <col min="2" max="2" width="20.453125" style="251"/>
    <col min="3" max="3" width="17.7265625" style="251"/>
    <col min="4" max="4" width="29.26953125" style="251" customWidth="1"/>
    <col min="5" max="1025" width="11.54296875" style="242"/>
    <col min="1026" max="16384" width="9.1796875" style="242"/>
  </cols>
  <sheetData>
    <row r="1" spans="1:6" ht="24.75" customHeight="1" x14ac:dyDescent="0.25">
      <c r="A1" s="795" t="s">
        <v>241</v>
      </c>
      <c r="B1" s="795"/>
      <c r="C1" s="795"/>
      <c r="D1" s="795"/>
    </row>
    <row r="2" spans="1:6" x14ac:dyDescent="0.25">
      <c r="A2" s="596"/>
      <c r="B2" s="596"/>
      <c r="C2" s="596"/>
      <c r="D2" s="596"/>
    </row>
    <row r="3" spans="1:6" ht="42.75" customHeight="1" x14ac:dyDescent="0.25">
      <c r="A3" s="796" t="s">
        <v>242</v>
      </c>
      <c r="B3" s="796"/>
      <c r="C3" s="796"/>
      <c r="D3" s="796"/>
    </row>
    <row r="5" spans="1:6" s="247" customFormat="1" ht="36" x14ac:dyDescent="0.25">
      <c r="A5" s="248" t="s">
        <v>243</v>
      </c>
      <c r="B5" s="238" t="s">
        <v>349</v>
      </c>
      <c r="C5" s="248" t="s">
        <v>350</v>
      </c>
      <c r="D5" s="238" t="s">
        <v>351</v>
      </c>
    </row>
    <row r="6" spans="1:6" x14ac:dyDescent="0.25">
      <c r="A6" s="249"/>
      <c r="B6" s="249"/>
      <c r="C6" s="249"/>
      <c r="D6" s="249"/>
    </row>
    <row r="7" spans="1:6" x14ac:dyDescent="0.25">
      <c r="A7" s="249"/>
      <c r="B7" s="249"/>
      <c r="C7" s="249"/>
      <c r="D7" s="249"/>
    </row>
    <row r="8" spans="1:6" x14ac:dyDescent="0.25">
      <c r="A8" s="262"/>
      <c r="B8" s="249"/>
      <c r="C8" s="249"/>
      <c r="D8" s="249"/>
      <c r="F8" s="251"/>
    </row>
    <row r="9" spans="1:6" x14ac:dyDescent="0.25">
      <c r="A9" s="249"/>
      <c r="B9" s="249"/>
      <c r="C9" s="249"/>
      <c r="D9" s="249"/>
    </row>
    <row r="10" spans="1:6" x14ac:dyDescent="0.25">
      <c r="A10" s="249"/>
      <c r="B10" s="249"/>
      <c r="C10" s="249"/>
      <c r="D10" s="249"/>
    </row>
    <row r="11" spans="1:6" x14ac:dyDescent="0.25">
      <c r="A11" s="249"/>
      <c r="B11" s="249"/>
      <c r="C11" s="249"/>
      <c r="D11" s="249"/>
    </row>
    <row r="12" spans="1:6" x14ac:dyDescent="0.25">
      <c r="A12" s="249"/>
      <c r="B12" s="249"/>
      <c r="C12" s="249"/>
      <c r="D12" s="249"/>
    </row>
    <row r="13" spans="1:6" x14ac:dyDescent="0.25">
      <c r="A13" s="249"/>
      <c r="B13" s="249"/>
      <c r="C13" s="249"/>
      <c r="D13" s="249"/>
    </row>
    <row r="14" spans="1:6" x14ac:dyDescent="0.25">
      <c r="A14" s="249"/>
      <c r="B14" s="249"/>
      <c r="C14" s="249"/>
      <c r="D14" s="249"/>
    </row>
    <row r="15" spans="1:6" x14ac:dyDescent="0.25">
      <c r="A15" s="249"/>
      <c r="B15" s="249"/>
      <c r="C15" s="249"/>
      <c r="D15" s="249"/>
    </row>
    <row r="16" spans="1:6" x14ac:dyDescent="0.25">
      <c r="A16" s="249"/>
      <c r="B16" s="249"/>
      <c r="C16" s="249"/>
      <c r="D16" s="249"/>
    </row>
    <row r="17" spans="1:9" x14ac:dyDescent="0.25">
      <c r="A17" s="249"/>
      <c r="B17" s="249"/>
      <c r="C17" s="249"/>
      <c r="D17" s="249"/>
    </row>
    <row r="18" spans="1:9" x14ac:dyDescent="0.25">
      <c r="A18" s="249"/>
      <c r="B18" s="249"/>
      <c r="C18" s="249"/>
      <c r="D18" s="249"/>
    </row>
    <row r="19" spans="1:9" ht="47.25" customHeight="1" x14ac:dyDescent="0.25">
      <c r="A19" s="249"/>
      <c r="B19" s="249"/>
      <c r="C19" s="249"/>
      <c r="D19" s="262"/>
    </row>
    <row r="20" spans="1:9" x14ac:dyDescent="0.25">
      <c r="A20" s="249"/>
      <c r="B20" s="249"/>
      <c r="C20" s="249"/>
      <c r="D20" s="249"/>
    </row>
    <row r="22" spans="1:9" ht="13" x14ac:dyDescent="0.25">
      <c r="A22" s="281" t="s">
        <v>352</v>
      </c>
      <c r="B22" s="242"/>
      <c r="C22" s="242"/>
      <c r="D22" s="242"/>
    </row>
    <row r="23" spans="1:9" ht="13" x14ac:dyDescent="0.25">
      <c r="A23" s="281" t="s">
        <v>353</v>
      </c>
      <c r="B23" s="242"/>
      <c r="C23" s="242"/>
      <c r="D23" s="242"/>
      <c r="H23" s="282"/>
      <c r="I23" s="282"/>
    </row>
    <row r="24" spans="1:9" ht="13" x14ac:dyDescent="0.25">
      <c r="A24" s="281" t="s">
        <v>354</v>
      </c>
      <c r="B24" s="242"/>
      <c r="C24" s="242"/>
      <c r="D24" s="242"/>
    </row>
    <row r="25" spans="1:9" x14ac:dyDescent="0.25">
      <c r="B25" s="242"/>
      <c r="C25" s="242"/>
      <c r="D25" s="242"/>
    </row>
    <row r="26" spans="1:9" x14ac:dyDescent="0.25">
      <c r="B26" s="242"/>
      <c r="C26" s="242"/>
      <c r="D26" s="242"/>
    </row>
    <row r="27" spans="1:9" x14ac:dyDescent="0.25">
      <c r="B27" s="797" t="s">
        <v>244</v>
      </c>
      <c r="C27" s="797"/>
      <c r="D27" s="797"/>
    </row>
    <row r="28" spans="1:9" x14ac:dyDescent="0.25">
      <c r="D28" s="251" t="s">
        <v>245</v>
      </c>
    </row>
  </sheetData>
  <mergeCells count="3">
    <mergeCell ref="A1:D1"/>
    <mergeCell ref="A3:D3"/>
    <mergeCell ref="B27:D27"/>
  </mergeCells>
  <printOptions horizontalCentered="1"/>
  <pageMargins left="0.23622047244094491" right="0.23622047244094491" top="0.47244094488188981" bottom="0.35433070866141736" header="0.51181102362204722" footer="0.23622047244094491"/>
  <pageSetup paperSize="9" firstPageNumber="0" orientation="portrait" r:id="rId1"/>
  <headerFooter>
    <oddFooter>&amp;C&amp;8Date de mise à jour : 06/02/2018&amp;R&amp;8&amp;A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8">
    <tabColor rgb="FFFFFFFF"/>
    <pageSetUpPr fitToPage="1"/>
  </sheetPr>
  <dimension ref="A1:E47"/>
  <sheetViews>
    <sheetView workbookViewId="0">
      <selection activeCell="L19" sqref="L19"/>
    </sheetView>
  </sheetViews>
  <sheetFormatPr baseColWidth="10" defaultColWidth="11.453125" defaultRowHeight="11.5" x14ac:dyDescent="0.25"/>
  <cols>
    <col min="1" max="1" width="30.81640625" style="242" customWidth="1"/>
    <col min="2" max="2" width="18" style="242" customWidth="1"/>
    <col min="3" max="3" width="15.54296875" style="242" customWidth="1"/>
    <col min="4" max="5" width="18.453125" style="242" customWidth="1"/>
    <col min="6" max="16384" width="11.453125" style="242"/>
  </cols>
  <sheetData>
    <row r="1" spans="1:5" ht="39.75" customHeight="1" x14ac:dyDescent="0.3">
      <c r="A1" s="798" t="s">
        <v>532</v>
      </c>
      <c r="B1" s="798"/>
      <c r="C1" s="798"/>
      <c r="D1" s="798"/>
      <c r="E1" s="798"/>
    </row>
    <row r="3" spans="1:5" s="251" customFormat="1" ht="72.75" customHeight="1" x14ac:dyDescent="0.25">
      <c r="A3" s="278" t="s">
        <v>302</v>
      </c>
      <c r="B3" s="279" t="s">
        <v>531</v>
      </c>
      <c r="C3" s="279" t="s">
        <v>298</v>
      </c>
      <c r="D3" s="279" t="s">
        <v>299</v>
      </c>
      <c r="E3" s="279" t="s">
        <v>300</v>
      </c>
    </row>
    <row r="4" spans="1:5" ht="15" customHeight="1" x14ac:dyDescent="0.25">
      <c r="A4" s="250"/>
      <c r="B4" s="250"/>
      <c r="C4" s="250"/>
      <c r="D4" s="250"/>
      <c r="E4" s="250"/>
    </row>
    <row r="5" spans="1:5" ht="15" customHeight="1" x14ac:dyDescent="0.25">
      <c r="A5" s="250"/>
      <c r="B5" s="250"/>
      <c r="C5" s="250"/>
      <c r="D5" s="250"/>
      <c r="E5" s="250"/>
    </row>
    <row r="6" spans="1:5" ht="15" customHeight="1" x14ac:dyDescent="0.25">
      <c r="A6" s="250"/>
      <c r="B6" s="250"/>
      <c r="C6" s="250"/>
      <c r="D6" s="250"/>
      <c r="E6" s="250"/>
    </row>
    <row r="7" spans="1:5" ht="15" customHeight="1" x14ac:dyDescent="0.25">
      <c r="A7" s="250"/>
      <c r="B7" s="250"/>
      <c r="C7" s="250"/>
      <c r="D7" s="250"/>
      <c r="E7" s="250"/>
    </row>
    <row r="8" spans="1:5" ht="15" customHeight="1" x14ac:dyDescent="0.25">
      <c r="A8" s="250"/>
      <c r="B8" s="250"/>
      <c r="C8" s="250"/>
      <c r="D8" s="250"/>
      <c r="E8" s="250"/>
    </row>
    <row r="9" spans="1:5" ht="15" customHeight="1" x14ac:dyDescent="0.25">
      <c r="A9" s="250"/>
      <c r="B9" s="250"/>
      <c r="C9" s="250"/>
      <c r="D9" s="250"/>
      <c r="E9" s="250"/>
    </row>
    <row r="10" spans="1:5" ht="15" customHeight="1" x14ac:dyDescent="0.25">
      <c r="A10" s="250"/>
      <c r="B10" s="250"/>
      <c r="C10" s="250"/>
      <c r="D10" s="250"/>
      <c r="E10" s="250"/>
    </row>
    <row r="11" spans="1:5" ht="15" customHeight="1" x14ac:dyDescent="0.25">
      <c r="A11" s="250"/>
      <c r="B11" s="250"/>
      <c r="C11" s="250"/>
      <c r="D11" s="250"/>
      <c r="E11" s="250"/>
    </row>
    <row r="12" spans="1:5" ht="15" customHeight="1" x14ac:dyDescent="0.25">
      <c r="A12" s="250"/>
      <c r="B12" s="250"/>
      <c r="C12" s="250"/>
      <c r="D12" s="250"/>
      <c r="E12" s="250"/>
    </row>
    <row r="13" spans="1:5" ht="15" customHeight="1" x14ac:dyDescent="0.25">
      <c r="A13" s="250"/>
      <c r="B13" s="250"/>
      <c r="C13" s="250"/>
      <c r="D13" s="250"/>
      <c r="E13" s="250"/>
    </row>
    <row r="14" spans="1:5" ht="15" customHeight="1" x14ac:dyDescent="0.25">
      <c r="A14" s="250"/>
      <c r="B14" s="250"/>
      <c r="C14" s="250"/>
      <c r="D14" s="250"/>
      <c r="E14" s="250"/>
    </row>
    <row r="15" spans="1:5" ht="15" customHeight="1" x14ac:dyDescent="0.25">
      <c r="A15" s="250"/>
      <c r="B15" s="250"/>
      <c r="C15" s="250"/>
      <c r="D15" s="250"/>
      <c r="E15" s="250"/>
    </row>
    <row r="16" spans="1:5" ht="15" customHeight="1" x14ac:dyDescent="0.25">
      <c r="A16" s="250"/>
      <c r="B16" s="250"/>
      <c r="C16" s="250"/>
      <c r="D16" s="250"/>
      <c r="E16" s="250"/>
    </row>
    <row r="17" spans="1:5" ht="15" customHeight="1" x14ac:dyDescent="0.25">
      <c r="A17" s="250"/>
      <c r="B17" s="250"/>
      <c r="C17" s="250"/>
      <c r="D17" s="250"/>
      <c r="E17" s="250"/>
    </row>
    <row r="18" spans="1:5" ht="15" customHeight="1" x14ac:dyDescent="0.25">
      <c r="A18" s="250"/>
      <c r="B18" s="250"/>
      <c r="C18" s="250"/>
      <c r="D18" s="250"/>
      <c r="E18" s="250"/>
    </row>
    <row r="19" spans="1:5" ht="15" customHeight="1" x14ac:dyDescent="0.25">
      <c r="A19" s="250"/>
      <c r="B19" s="250"/>
      <c r="C19" s="250"/>
      <c r="D19" s="250"/>
      <c r="E19" s="250"/>
    </row>
    <row r="20" spans="1:5" ht="15" customHeight="1" x14ac:dyDescent="0.25">
      <c r="A20" s="250"/>
      <c r="B20" s="250"/>
      <c r="C20" s="250"/>
      <c r="D20" s="250"/>
      <c r="E20" s="250"/>
    </row>
    <row r="21" spans="1:5" ht="15" customHeight="1" x14ac:dyDescent="0.25">
      <c r="A21" s="250"/>
      <c r="B21" s="250"/>
      <c r="C21" s="250"/>
      <c r="D21" s="250"/>
      <c r="E21" s="250"/>
    </row>
    <row r="22" spans="1:5" ht="15" customHeight="1" x14ac:dyDescent="0.25">
      <c r="A22" s="250"/>
      <c r="B22" s="250"/>
      <c r="C22" s="250"/>
      <c r="D22" s="250"/>
      <c r="E22" s="250"/>
    </row>
    <row r="23" spans="1:5" x14ac:dyDescent="0.25">
      <c r="A23" s="280" t="s">
        <v>301</v>
      </c>
      <c r="B23" s="280"/>
      <c r="C23" s="280"/>
      <c r="D23" s="280"/>
      <c r="E23" s="280"/>
    </row>
    <row r="24" spans="1:5" ht="31.5" customHeight="1" x14ac:dyDescent="0.25">
      <c r="A24" s="278" t="s">
        <v>303</v>
      </c>
      <c r="B24" s="250"/>
      <c r="C24" s="250"/>
      <c r="D24" s="250"/>
      <c r="E24" s="250"/>
    </row>
    <row r="25" spans="1:5" ht="15" customHeight="1" x14ac:dyDescent="0.25">
      <c r="A25" s="250"/>
      <c r="B25" s="250"/>
      <c r="C25" s="250"/>
      <c r="D25" s="250"/>
      <c r="E25" s="250"/>
    </row>
    <row r="26" spans="1:5" ht="15" customHeight="1" x14ac:dyDescent="0.25">
      <c r="A26" s="250"/>
      <c r="B26" s="250"/>
      <c r="C26" s="250"/>
      <c r="D26" s="250"/>
      <c r="E26" s="250"/>
    </row>
    <row r="27" spans="1:5" ht="15" customHeight="1" x14ac:dyDescent="0.25">
      <c r="A27" s="250"/>
      <c r="B27" s="250"/>
      <c r="C27" s="250"/>
      <c r="D27" s="250"/>
      <c r="E27" s="250"/>
    </row>
    <row r="28" spans="1:5" ht="15" customHeight="1" x14ac:dyDescent="0.25">
      <c r="A28" s="250"/>
      <c r="B28" s="250"/>
      <c r="C28" s="250"/>
      <c r="D28" s="250"/>
      <c r="E28" s="250"/>
    </row>
    <row r="29" spans="1:5" ht="15" customHeight="1" x14ac:dyDescent="0.25">
      <c r="A29" s="250"/>
      <c r="B29" s="250"/>
      <c r="C29" s="250"/>
      <c r="D29" s="250"/>
      <c r="E29" s="250"/>
    </row>
    <row r="30" spans="1:5" ht="15" customHeight="1" x14ac:dyDescent="0.25">
      <c r="A30" s="250"/>
      <c r="B30" s="250"/>
      <c r="C30" s="250"/>
      <c r="D30" s="250"/>
      <c r="E30" s="250"/>
    </row>
    <row r="31" spans="1:5" ht="15" customHeight="1" x14ac:dyDescent="0.25">
      <c r="A31" s="250"/>
      <c r="B31" s="250"/>
      <c r="C31" s="250"/>
      <c r="D31" s="250"/>
      <c r="E31" s="250"/>
    </row>
    <row r="32" spans="1:5" ht="15" customHeight="1" x14ac:dyDescent="0.25">
      <c r="A32" s="250"/>
      <c r="B32" s="250"/>
      <c r="C32" s="250"/>
      <c r="D32" s="250"/>
      <c r="E32" s="250"/>
    </row>
    <row r="33" spans="1:5" ht="15" customHeight="1" x14ac:dyDescent="0.25">
      <c r="A33" s="250"/>
      <c r="B33" s="250"/>
      <c r="C33" s="250"/>
      <c r="D33" s="250"/>
      <c r="E33" s="250"/>
    </row>
    <row r="34" spans="1:5" ht="15" customHeight="1" x14ac:dyDescent="0.25">
      <c r="A34" s="250"/>
      <c r="B34" s="250"/>
      <c r="C34" s="250"/>
      <c r="D34" s="250"/>
      <c r="E34" s="250"/>
    </row>
    <row r="35" spans="1:5" ht="15" customHeight="1" x14ac:dyDescent="0.25">
      <c r="A35" s="250"/>
      <c r="B35" s="250"/>
      <c r="C35" s="250"/>
      <c r="D35" s="250"/>
      <c r="E35" s="250"/>
    </row>
    <row r="36" spans="1:5" ht="15" customHeight="1" x14ac:dyDescent="0.25">
      <c r="A36" s="250"/>
      <c r="B36" s="250"/>
      <c r="C36" s="250"/>
      <c r="D36" s="250"/>
      <c r="E36" s="250"/>
    </row>
    <row r="37" spans="1:5" ht="15" customHeight="1" x14ac:dyDescent="0.25">
      <c r="A37" s="250"/>
      <c r="B37" s="250"/>
      <c r="C37" s="250"/>
      <c r="D37" s="250"/>
      <c r="E37" s="250"/>
    </row>
    <row r="38" spans="1:5" ht="15" customHeight="1" x14ac:dyDescent="0.25">
      <c r="A38" s="250"/>
      <c r="B38" s="250"/>
      <c r="C38" s="250"/>
      <c r="D38" s="250"/>
      <c r="E38" s="250"/>
    </row>
    <row r="39" spans="1:5" ht="15" customHeight="1" x14ac:dyDescent="0.25">
      <c r="A39" s="250"/>
      <c r="B39" s="250"/>
      <c r="C39" s="250"/>
      <c r="D39" s="250"/>
      <c r="E39" s="250"/>
    </row>
    <row r="40" spans="1:5" ht="15" customHeight="1" x14ac:dyDescent="0.25">
      <c r="A40" s="250"/>
      <c r="B40" s="250"/>
      <c r="C40" s="250"/>
      <c r="D40" s="250"/>
      <c r="E40" s="250"/>
    </row>
    <row r="41" spans="1:5" ht="15" customHeight="1" x14ac:dyDescent="0.25">
      <c r="A41" s="250"/>
      <c r="B41" s="250"/>
      <c r="C41" s="250"/>
      <c r="D41" s="250"/>
      <c r="E41" s="250"/>
    </row>
    <row r="42" spans="1:5" ht="15" customHeight="1" x14ac:dyDescent="0.25">
      <c r="A42" s="250"/>
      <c r="B42" s="250"/>
      <c r="C42" s="250"/>
      <c r="D42" s="250"/>
      <c r="E42" s="250"/>
    </row>
    <row r="43" spans="1:5" ht="15" customHeight="1" x14ac:dyDescent="0.25">
      <c r="A43" s="250"/>
      <c r="B43" s="250"/>
      <c r="C43" s="250"/>
      <c r="D43" s="250"/>
      <c r="E43" s="250"/>
    </row>
    <row r="44" spans="1:5" ht="15" customHeight="1" x14ac:dyDescent="0.25">
      <c r="A44" s="250"/>
      <c r="B44" s="250"/>
      <c r="C44" s="250"/>
      <c r="D44" s="250"/>
      <c r="E44" s="250"/>
    </row>
    <row r="45" spans="1:5" ht="15" customHeight="1" x14ac:dyDescent="0.25">
      <c r="A45" s="250"/>
      <c r="B45" s="250"/>
      <c r="C45" s="250"/>
      <c r="D45" s="250"/>
      <c r="E45" s="250"/>
    </row>
    <row r="46" spans="1:5" ht="15" customHeight="1" x14ac:dyDescent="0.25">
      <c r="A46" s="250"/>
      <c r="B46" s="250"/>
      <c r="C46" s="250"/>
      <c r="D46" s="250"/>
      <c r="E46" s="250"/>
    </row>
    <row r="47" spans="1:5" x14ac:dyDescent="0.25">
      <c r="A47" s="280" t="s">
        <v>301</v>
      </c>
      <c r="B47" s="280"/>
      <c r="C47" s="280"/>
      <c r="D47" s="280"/>
      <c r="E47" s="280"/>
    </row>
  </sheetData>
  <mergeCells count="1">
    <mergeCell ref="A1:E1"/>
  </mergeCells>
  <printOptions horizontalCentered="1"/>
  <pageMargins left="0.23622047244094491" right="0.23622047244094491" top="0.47244094488188981" bottom="0.35433070866141736" header="0.51181102362204722" footer="0.23622047244094491"/>
  <pageSetup paperSize="9" orientation="portrait" verticalDpi="0" r:id="rId1"/>
  <headerFooter>
    <oddFooter>&amp;C&amp;8Date de mise à jour : 06/02/2018&amp;R&amp;8&amp;A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tabColor rgb="FFFFFFFF"/>
    <pageSetUpPr fitToPage="1"/>
  </sheetPr>
  <dimension ref="A1:AM78"/>
  <sheetViews>
    <sheetView view="pageBreakPreview" zoomScale="85" zoomScaleNormal="137" zoomScaleSheetLayoutView="85" zoomScalePageLayoutView="120" workbookViewId="0">
      <pane xSplit="1" ySplit="6" topLeftCell="B7" activePane="bottomRight" state="frozen"/>
      <selection pane="topRight" activeCell="B1" sqref="B1"/>
      <selection pane="bottomLeft" activeCell="A7" sqref="A7"/>
      <selection pane="bottomRight" activeCell="B1" sqref="B1:G1"/>
    </sheetView>
  </sheetViews>
  <sheetFormatPr baseColWidth="10" defaultColWidth="9.1796875" defaultRowHeight="11.5" x14ac:dyDescent="0.25"/>
  <cols>
    <col min="1" max="1" width="37.1796875" style="247"/>
    <col min="2" max="2" width="17" style="247" customWidth="1"/>
    <col min="3" max="3" width="7.7265625" style="247"/>
    <col min="4" max="4" width="11.26953125" style="247" customWidth="1"/>
    <col min="5" max="5" width="23" style="247"/>
    <col min="6" max="6" width="7.81640625" style="247" customWidth="1"/>
    <col min="7" max="7" width="13.81640625" style="519" customWidth="1"/>
    <col min="8" max="8" width="12.453125" style="247" customWidth="1"/>
    <col min="9" max="9" width="12.26953125" style="247" customWidth="1"/>
    <col min="10" max="10" width="21.453125" style="247"/>
    <col min="11" max="11" width="23" style="247"/>
    <col min="12" max="12" width="14.7265625" style="247" customWidth="1"/>
    <col min="13" max="13" width="16" style="247" hidden="1" customWidth="1"/>
    <col min="14" max="14" width="18" style="247" hidden="1" customWidth="1"/>
    <col min="15" max="15" width="13" style="247" hidden="1" customWidth="1"/>
    <col min="16" max="16" width="13.26953125" style="247" hidden="1" customWidth="1"/>
    <col min="17" max="17" width="14.453125" style="247" hidden="1" customWidth="1"/>
    <col min="18" max="18" width="12.26953125" style="247" hidden="1" customWidth="1"/>
    <col min="19" max="19" width="15.7265625" style="247" hidden="1" customWidth="1"/>
    <col min="20" max="20" width="13.81640625" style="247" hidden="1" customWidth="1"/>
    <col min="21" max="21" width="13.26953125" style="247" hidden="1" customWidth="1"/>
    <col min="22" max="22" width="12.26953125" style="247" hidden="1" customWidth="1"/>
    <col min="23" max="23" width="13" style="247" hidden="1" customWidth="1"/>
    <col min="24" max="24" width="28.26953125" style="247" hidden="1" customWidth="1"/>
    <col min="25" max="25" width="15" style="247" hidden="1" customWidth="1"/>
    <col min="26" max="26" width="15.7265625" style="247" hidden="1" customWidth="1"/>
    <col min="27" max="27" width="15.1796875" style="247" hidden="1" customWidth="1"/>
    <col min="28" max="32" width="9.1796875" style="247" hidden="1" customWidth="1"/>
    <col min="33" max="33" width="25.1796875" style="247" hidden="1" customWidth="1"/>
    <col min="34" max="34" width="22.7265625" style="247" hidden="1" customWidth="1"/>
    <col min="35" max="35" width="17.81640625" style="247" hidden="1" customWidth="1"/>
    <col min="36" max="36" width="23.7265625" style="247" hidden="1" customWidth="1"/>
    <col min="37" max="37" width="21.81640625" style="247" hidden="1" customWidth="1"/>
    <col min="38" max="38" width="15.81640625" style="247" hidden="1" customWidth="1"/>
    <col min="39" max="39" width="22.81640625" style="247" hidden="1" customWidth="1"/>
    <col min="40" max="68" width="0" style="247" hidden="1" customWidth="1"/>
    <col min="69" max="1026" width="10.7265625" style="247"/>
    <col min="1027" max="16384" width="9.1796875" style="247"/>
  </cols>
  <sheetData>
    <row r="1" spans="1:38" ht="26.25" customHeight="1" x14ac:dyDescent="0.25">
      <c r="A1" s="589" t="s">
        <v>529</v>
      </c>
      <c r="B1" s="590"/>
      <c r="C1" s="590"/>
      <c r="D1" s="590"/>
      <c r="E1" s="590"/>
      <c r="F1" s="590"/>
      <c r="G1" s="591"/>
      <c r="H1" s="273"/>
      <c r="I1" s="273"/>
      <c r="J1" s="273"/>
      <c r="K1" s="273"/>
      <c r="L1" s="273"/>
      <c r="M1" s="478" t="s">
        <v>355</v>
      </c>
      <c r="N1" s="479"/>
      <c r="O1" s="479"/>
      <c r="P1" s="479"/>
      <c r="Q1" s="479"/>
      <c r="R1" s="480"/>
      <c r="S1" s="300"/>
      <c r="T1" s="300"/>
      <c r="U1" s="300"/>
      <c r="V1" s="300"/>
      <c r="W1" s="300"/>
      <c r="X1" s="300"/>
      <c r="Y1" s="300"/>
      <c r="Z1" s="300"/>
      <c r="AA1" s="300"/>
      <c r="AB1" s="300"/>
      <c r="AC1" s="300"/>
      <c r="AD1" s="300"/>
      <c r="AE1" s="300"/>
      <c r="AG1" s="481" t="s">
        <v>356</v>
      </c>
      <c r="AH1" s="300"/>
      <c r="AI1" s="300"/>
      <c r="AJ1" s="482" t="s">
        <v>358</v>
      </c>
      <c r="AL1" s="273" t="s">
        <v>466</v>
      </c>
    </row>
    <row r="2" spans="1:38" ht="18.75" customHeight="1" x14ac:dyDescent="0.25">
      <c r="A2" s="274"/>
      <c r="B2" s="273"/>
      <c r="C2" s="273"/>
      <c r="D2" s="273"/>
      <c r="E2" s="273"/>
      <c r="F2" s="273"/>
      <c r="G2" s="510"/>
      <c r="H2" s="273"/>
      <c r="I2" s="273"/>
      <c r="J2" s="273"/>
      <c r="K2" s="273"/>
      <c r="L2" s="273"/>
      <c r="M2" s="483" t="s">
        <v>356</v>
      </c>
      <c r="N2" s="484" t="s">
        <v>357</v>
      </c>
      <c r="O2" s="484" t="s">
        <v>358</v>
      </c>
      <c r="P2" s="484" t="s">
        <v>359</v>
      </c>
      <c r="Q2" s="484" t="s">
        <v>460</v>
      </c>
      <c r="R2" s="485">
        <v>0.2</v>
      </c>
      <c r="S2" s="300"/>
      <c r="T2" s="300"/>
      <c r="U2" s="300"/>
      <c r="V2" s="300"/>
      <c r="W2" s="300"/>
      <c r="X2" s="300"/>
      <c r="Y2" s="300"/>
      <c r="Z2" s="300"/>
      <c r="AA2" s="300"/>
      <c r="AB2" s="300"/>
      <c r="AC2" s="300"/>
      <c r="AD2" s="300"/>
      <c r="AE2" s="300"/>
      <c r="AG2" s="486" t="s">
        <v>357</v>
      </c>
      <c r="AH2" s="300"/>
      <c r="AI2" s="300"/>
      <c r="AJ2" s="355" t="s">
        <v>462</v>
      </c>
      <c r="AL2" s="247" t="s">
        <v>467</v>
      </c>
    </row>
    <row r="3" spans="1:38" ht="13" x14ac:dyDescent="0.25">
      <c r="A3" s="273"/>
      <c r="B3" s="273"/>
      <c r="C3" s="273"/>
      <c r="D3" s="273"/>
      <c r="E3" s="273"/>
      <c r="F3" s="273"/>
      <c r="G3" s="510"/>
      <c r="H3" s="273"/>
      <c r="I3" s="273"/>
      <c r="J3" s="273"/>
      <c r="K3" s="273"/>
      <c r="L3" s="273"/>
      <c r="M3" s="487" t="s">
        <v>466</v>
      </c>
      <c r="N3" s="484" t="s">
        <v>467</v>
      </c>
      <c r="O3" s="484"/>
      <c r="P3" s="488" t="s">
        <v>461</v>
      </c>
      <c r="Q3" s="364">
        <f>IF(OR($N$2="Contrat AgroViti GE",$N$2="422 GE"),$R$2,IF($P$2="NON",$R$3,$R$4))</f>
        <v>0.4</v>
      </c>
      <c r="R3" s="485">
        <v>0.3</v>
      </c>
      <c r="S3" s="300"/>
      <c r="T3" s="300"/>
      <c r="U3" s="300"/>
      <c r="V3" s="300"/>
      <c r="W3" s="300"/>
      <c r="X3" s="300"/>
      <c r="Y3" s="300"/>
      <c r="Z3" s="300"/>
      <c r="AA3" s="300"/>
      <c r="AB3" s="300"/>
      <c r="AC3" s="300"/>
      <c r="AD3" s="300"/>
      <c r="AE3" s="300"/>
      <c r="AG3" s="486" t="s">
        <v>463</v>
      </c>
      <c r="AH3" s="300"/>
      <c r="AI3" s="300"/>
      <c r="AJ3" s="355" t="s">
        <v>359</v>
      </c>
      <c r="AL3" s="247" t="s">
        <v>468</v>
      </c>
    </row>
    <row r="4" spans="1:38" ht="13" x14ac:dyDescent="0.25">
      <c r="A4" s="489" t="s">
        <v>341</v>
      </c>
      <c r="B4" s="273"/>
      <c r="C4" s="273"/>
      <c r="D4" s="273"/>
      <c r="E4" s="273"/>
      <c r="F4" s="273"/>
      <c r="G4" s="510"/>
      <c r="H4" s="273"/>
      <c r="I4" s="273"/>
      <c r="J4" s="273"/>
      <c r="K4" s="273"/>
      <c r="L4" s="273"/>
      <c r="M4" s="490"/>
      <c r="N4" s="491"/>
      <c r="O4" s="491"/>
      <c r="P4" s="491"/>
      <c r="Q4" s="491"/>
      <c r="R4" s="492">
        <v>0.4</v>
      </c>
      <c r="S4" s="300"/>
      <c r="T4" s="300"/>
      <c r="U4" s="300"/>
      <c r="V4" s="300"/>
      <c r="W4" s="300"/>
      <c r="X4" s="300"/>
      <c r="Y4" s="300"/>
      <c r="Z4" s="300"/>
      <c r="AA4" s="300"/>
      <c r="AB4" s="300"/>
      <c r="AC4" s="300"/>
      <c r="AD4" s="300"/>
      <c r="AE4" s="300"/>
      <c r="AG4" s="486" t="s">
        <v>464</v>
      </c>
      <c r="AH4" s="300"/>
      <c r="AI4" s="300"/>
      <c r="AJ4" s="300"/>
    </row>
    <row r="5" spans="1:38" ht="15.65" customHeight="1" x14ac:dyDescent="0.25">
      <c r="A5" s="255"/>
      <c r="B5" s="605" t="s">
        <v>2</v>
      </c>
      <c r="C5" s="606"/>
      <c r="D5" s="606"/>
      <c r="E5" s="607"/>
      <c r="F5" s="608" t="s">
        <v>3</v>
      </c>
      <c r="G5" s="612" t="s">
        <v>337</v>
      </c>
      <c r="H5" s="610" t="s">
        <v>4</v>
      </c>
      <c r="I5" s="611"/>
      <c r="J5" s="489" t="s">
        <v>308</v>
      </c>
      <c r="M5" s="614" t="s">
        <v>360</v>
      </c>
      <c r="N5" s="615"/>
      <c r="O5" s="615"/>
      <c r="P5" s="615"/>
      <c r="Q5" s="615"/>
      <c r="R5" s="615"/>
      <c r="S5" s="615"/>
      <c r="T5" s="615"/>
      <c r="U5" s="615"/>
      <c r="V5" s="615"/>
      <c r="W5" s="615"/>
      <c r="X5" s="618" t="s">
        <v>361</v>
      </c>
      <c r="Y5" s="619"/>
      <c r="Z5" s="619"/>
      <c r="AA5" s="619"/>
      <c r="AB5" s="619"/>
      <c r="AC5" s="619"/>
      <c r="AD5" s="619"/>
      <c r="AE5" s="620"/>
      <c r="AG5" s="486" t="s">
        <v>465</v>
      </c>
      <c r="AH5" s="300"/>
      <c r="AI5" s="300"/>
      <c r="AJ5" s="300"/>
    </row>
    <row r="6" spans="1:38" ht="84" customHeight="1" x14ac:dyDescent="0.25">
      <c r="A6" s="256" t="s">
        <v>5</v>
      </c>
      <c r="B6" s="257" t="s">
        <v>343</v>
      </c>
      <c r="C6" s="258" t="s">
        <v>344</v>
      </c>
      <c r="D6" s="259" t="s">
        <v>6</v>
      </c>
      <c r="E6" s="260" t="s">
        <v>7</v>
      </c>
      <c r="F6" s="609"/>
      <c r="G6" s="613"/>
      <c r="H6" s="261" t="s">
        <v>527</v>
      </c>
      <c r="I6" s="261" t="s">
        <v>528</v>
      </c>
      <c r="J6" s="256" t="s">
        <v>8</v>
      </c>
      <c r="K6" s="256" t="s">
        <v>9</v>
      </c>
      <c r="L6" s="256" t="s">
        <v>10</v>
      </c>
      <c r="M6" s="284" t="s">
        <v>362</v>
      </c>
      <c r="N6" s="284" t="s">
        <v>363</v>
      </c>
      <c r="O6" s="284" t="s">
        <v>364</v>
      </c>
      <c r="P6" s="284" t="s">
        <v>365</v>
      </c>
      <c r="Q6" s="284" t="s">
        <v>366</v>
      </c>
      <c r="R6" s="284" t="s">
        <v>367</v>
      </c>
      <c r="S6" s="284" t="s">
        <v>368</v>
      </c>
      <c r="T6" s="284" t="s">
        <v>369</v>
      </c>
      <c r="U6" s="284" t="s">
        <v>370</v>
      </c>
      <c r="V6" s="284" t="s">
        <v>371</v>
      </c>
      <c r="W6" s="298" t="s">
        <v>372</v>
      </c>
      <c r="X6" s="294" t="s">
        <v>373</v>
      </c>
      <c r="Y6" s="288" t="s">
        <v>374</v>
      </c>
      <c r="Z6" s="288" t="s">
        <v>375</v>
      </c>
      <c r="AA6" s="288" t="s">
        <v>376</v>
      </c>
      <c r="AB6" s="288" t="s">
        <v>377</v>
      </c>
      <c r="AC6" s="288" t="s">
        <v>378</v>
      </c>
      <c r="AD6" s="288" t="s">
        <v>379</v>
      </c>
      <c r="AE6" s="287" t="s">
        <v>380</v>
      </c>
    </row>
    <row r="7" spans="1:38" ht="21" customHeight="1" x14ac:dyDescent="0.25">
      <c r="A7" s="455" t="s">
        <v>0</v>
      </c>
      <c r="B7" s="456"/>
      <c r="C7" s="457"/>
      <c r="D7" s="457"/>
      <c r="E7" s="458"/>
      <c r="F7" s="458"/>
      <c r="G7" s="511"/>
      <c r="H7" s="458"/>
      <c r="I7" s="458"/>
      <c r="J7" s="459"/>
      <c r="K7" s="459"/>
      <c r="L7" s="460"/>
      <c r="M7" s="493"/>
      <c r="N7" s="493"/>
      <c r="O7" s="493"/>
      <c r="P7" s="493"/>
      <c r="Q7" s="493"/>
      <c r="R7" s="493"/>
      <c r="S7" s="493"/>
      <c r="T7" s="493"/>
      <c r="U7" s="493"/>
      <c r="V7" s="493"/>
      <c r="W7" s="493"/>
      <c r="X7" s="494"/>
      <c r="Y7" s="495"/>
      <c r="Z7" s="495"/>
      <c r="AA7" s="495"/>
      <c r="AB7" s="495"/>
      <c r="AC7" s="495"/>
      <c r="AD7" s="495"/>
      <c r="AE7" s="496"/>
    </row>
    <row r="8" spans="1:38" ht="16.5" customHeight="1" thickBot="1" x14ac:dyDescent="0.3">
      <c r="A8" s="385" t="s">
        <v>11</v>
      </c>
      <c r="B8" s="509">
        <v>0</v>
      </c>
      <c r="C8" s="238"/>
      <c r="D8" s="238"/>
      <c r="E8" s="263"/>
      <c r="F8" s="263"/>
      <c r="G8" s="512"/>
      <c r="H8" s="263"/>
      <c r="I8" s="263"/>
      <c r="J8" s="256"/>
      <c r="K8" s="256"/>
      <c r="L8" s="256"/>
      <c r="M8" s="370">
        <v>0</v>
      </c>
      <c r="N8" s="370">
        <f>B8-M8</f>
        <v>0</v>
      </c>
      <c r="O8" s="370">
        <v>0</v>
      </c>
      <c r="P8" s="286" t="str">
        <f>IF(B8&gt;0,(B8-O8)/O8,"-")</f>
        <v>-</v>
      </c>
      <c r="Q8" s="285"/>
      <c r="R8" s="524"/>
      <c r="S8" s="524"/>
      <c r="T8" s="524"/>
      <c r="U8" s="524"/>
      <c r="V8" s="525"/>
      <c r="W8" s="525"/>
      <c r="X8" s="291"/>
      <c r="Y8" s="292"/>
      <c r="Z8" s="292"/>
      <c r="AA8" s="292"/>
      <c r="AB8" s="292"/>
      <c r="AC8" s="292"/>
      <c r="AD8" s="292"/>
      <c r="AE8" s="292"/>
    </row>
    <row r="9" spans="1:38" ht="23.5" thickBot="1" x14ac:dyDescent="0.3">
      <c r="A9" s="264" t="s">
        <v>12</v>
      </c>
      <c r="B9" s="471">
        <f>SUM(B7:B8)</f>
        <v>0</v>
      </c>
      <c r="C9" s="265"/>
      <c r="D9" s="265"/>
      <c r="E9" s="265"/>
      <c r="F9" s="265"/>
      <c r="G9" s="513"/>
      <c r="H9" s="265"/>
      <c r="I9" s="265"/>
      <c r="J9" s="265"/>
      <c r="K9" s="265"/>
      <c r="L9" s="450"/>
      <c r="M9" s="378">
        <f>M8</f>
        <v>0</v>
      </c>
      <c r="N9" s="378">
        <f>N8</f>
        <v>0</v>
      </c>
      <c r="O9" s="371"/>
      <c r="P9" s="454"/>
      <c r="Q9" s="371"/>
      <c r="R9" s="378">
        <f>IF(OR($N$2="Contrat AgroViti GE",$N$2="Contrat AgroViti PME"),N9*$Q$3,IF($N$3="LR",N9*$Q$3*0.37,N9*$Q$3*0.47))</f>
        <v>0</v>
      </c>
      <c r="S9" s="378">
        <f>IF(OR($N$2="Contrat AgroViti GE",$N$2="Contrat AgroViti PME"),0,(N9*$Q$3)-R9)</f>
        <v>0</v>
      </c>
      <c r="T9" s="378"/>
      <c r="U9" s="378"/>
      <c r="V9" s="526"/>
      <c r="W9" s="527"/>
      <c r="X9" s="624" t="s">
        <v>12</v>
      </c>
      <c r="Y9" s="625"/>
      <c r="Z9" s="625"/>
      <c r="AA9" s="626"/>
      <c r="AB9" s="293">
        <v>0</v>
      </c>
      <c r="AC9" s="293">
        <v>0</v>
      </c>
      <c r="AD9" s="293">
        <v>0</v>
      </c>
      <c r="AE9" s="293">
        <v>0</v>
      </c>
    </row>
    <row r="10" spans="1:38" ht="23" x14ac:dyDescent="0.25">
      <c r="A10" s="455" t="s">
        <v>13</v>
      </c>
      <c r="B10" s="461"/>
      <c r="C10" s="457"/>
      <c r="D10" s="457"/>
      <c r="E10" s="462"/>
      <c r="F10" s="462"/>
      <c r="G10" s="514"/>
      <c r="H10" s="458"/>
      <c r="I10" s="458"/>
      <c r="J10" s="463"/>
      <c r="K10" s="460"/>
      <c r="L10" s="460"/>
      <c r="M10" s="493"/>
      <c r="N10" s="493"/>
      <c r="O10" s="493"/>
      <c r="P10" s="493"/>
      <c r="Q10" s="493"/>
      <c r="R10" s="469"/>
      <c r="S10" s="469"/>
      <c r="T10" s="469"/>
      <c r="U10" s="469"/>
      <c r="V10" s="469"/>
      <c r="W10" s="528"/>
      <c r="X10" s="464"/>
      <c r="Y10" s="465"/>
      <c r="Z10" s="465"/>
      <c r="AA10" s="465"/>
      <c r="AB10" s="465"/>
      <c r="AC10" s="465"/>
      <c r="AD10" s="465"/>
      <c r="AE10" s="465"/>
    </row>
    <row r="11" spans="1:38" ht="18" customHeight="1" x14ac:dyDescent="0.25">
      <c r="A11" s="239"/>
      <c r="B11" s="370">
        <v>0</v>
      </c>
      <c r="C11" s="238"/>
      <c r="D11" s="238"/>
      <c r="E11" s="266"/>
      <c r="F11" s="266"/>
      <c r="G11" s="515"/>
      <c r="H11" s="263"/>
      <c r="I11" s="263"/>
      <c r="J11" s="239"/>
      <c r="K11" s="246"/>
      <c r="L11" s="246"/>
      <c r="M11" s="370">
        <v>0</v>
      </c>
      <c r="N11" s="370">
        <f>B11-M11</f>
        <v>0</v>
      </c>
      <c r="O11" s="370">
        <f t="shared" ref="O11:O17" si="0">G11</f>
        <v>0</v>
      </c>
      <c r="P11" s="286" t="str">
        <f>IF(B11&gt;0,(B11-O11)/O11,"-")</f>
        <v>-</v>
      </c>
      <c r="Q11" s="370"/>
      <c r="R11" s="370"/>
      <c r="S11" s="370"/>
      <c r="T11" s="370"/>
      <c r="U11" s="529"/>
      <c r="V11" s="525"/>
      <c r="W11" s="529"/>
      <c r="X11" s="289"/>
      <c r="Y11" s="290"/>
      <c r="Z11" s="290"/>
      <c r="AA11" s="290"/>
      <c r="AB11" s="290"/>
      <c r="AC11" s="290"/>
      <c r="AD11" s="290"/>
      <c r="AE11" s="290"/>
    </row>
    <row r="12" spans="1:38" ht="18" customHeight="1" x14ac:dyDescent="0.25">
      <c r="A12" s="239"/>
      <c r="B12" s="370">
        <v>0</v>
      </c>
      <c r="C12" s="238"/>
      <c r="D12" s="238"/>
      <c r="E12" s="266"/>
      <c r="F12" s="266"/>
      <c r="G12" s="515"/>
      <c r="H12" s="263"/>
      <c r="I12" s="263"/>
      <c r="J12" s="239"/>
      <c r="K12" s="246"/>
      <c r="L12" s="246"/>
      <c r="M12" s="370">
        <v>0</v>
      </c>
      <c r="N12" s="370">
        <f t="shared" ref="N12:N17" si="1">B12-M12</f>
        <v>0</v>
      </c>
      <c r="O12" s="370">
        <f t="shared" si="0"/>
        <v>0</v>
      </c>
      <c r="P12" s="286" t="str">
        <f t="shared" ref="P12:P16" si="2">IF(B12&gt;0,(B12-O12)/O12,"-")</f>
        <v>-</v>
      </c>
      <c r="Q12" s="370"/>
      <c r="R12" s="370"/>
      <c r="S12" s="370"/>
      <c r="T12" s="370"/>
      <c r="U12" s="529"/>
      <c r="V12" s="530"/>
      <c r="W12" s="529"/>
      <c r="X12" s="289"/>
      <c r="Y12" s="290"/>
      <c r="Z12" s="290"/>
      <c r="AA12" s="290"/>
      <c r="AB12" s="290"/>
      <c r="AC12" s="290"/>
      <c r="AD12" s="290"/>
      <c r="AE12" s="290"/>
    </row>
    <row r="13" spans="1:38" ht="18" customHeight="1" x14ac:dyDescent="0.25">
      <c r="A13" s="239"/>
      <c r="B13" s="370">
        <v>0</v>
      </c>
      <c r="C13" s="238"/>
      <c r="D13" s="238"/>
      <c r="E13" s="266"/>
      <c r="F13" s="266"/>
      <c r="G13" s="515"/>
      <c r="H13" s="263"/>
      <c r="I13" s="263"/>
      <c r="J13" s="239"/>
      <c r="K13" s="246"/>
      <c r="L13" s="246"/>
      <c r="M13" s="370">
        <v>0</v>
      </c>
      <c r="N13" s="370">
        <f t="shared" si="1"/>
        <v>0</v>
      </c>
      <c r="O13" s="370">
        <f t="shared" si="0"/>
        <v>0</v>
      </c>
      <c r="P13" s="286" t="str">
        <f t="shared" si="2"/>
        <v>-</v>
      </c>
      <c r="Q13" s="370"/>
      <c r="R13" s="370"/>
      <c r="S13" s="370"/>
      <c r="T13" s="370"/>
      <c r="U13" s="370"/>
      <c r="V13" s="525"/>
      <c r="W13" s="529"/>
      <c r="X13" s="289"/>
      <c r="Y13" s="290"/>
      <c r="Z13" s="290"/>
      <c r="AA13" s="290"/>
      <c r="AB13" s="290"/>
      <c r="AC13" s="290"/>
      <c r="AD13" s="290"/>
      <c r="AE13" s="290"/>
    </row>
    <row r="14" spans="1:38" ht="18" customHeight="1" x14ac:dyDescent="0.25">
      <c r="A14" s="239"/>
      <c r="B14" s="370">
        <v>0</v>
      </c>
      <c r="C14" s="238"/>
      <c r="D14" s="238"/>
      <c r="E14" s="266"/>
      <c r="F14" s="266"/>
      <c r="G14" s="515"/>
      <c r="H14" s="263"/>
      <c r="I14" s="263"/>
      <c r="J14" s="239"/>
      <c r="K14" s="246"/>
      <c r="L14" s="246"/>
      <c r="M14" s="370">
        <v>0</v>
      </c>
      <c r="N14" s="370">
        <f t="shared" si="1"/>
        <v>0</v>
      </c>
      <c r="O14" s="370">
        <f t="shared" si="0"/>
        <v>0</v>
      </c>
      <c r="P14" s="286" t="str">
        <f t="shared" si="2"/>
        <v>-</v>
      </c>
      <c r="Q14" s="370"/>
      <c r="R14" s="370"/>
      <c r="S14" s="370"/>
      <c r="T14" s="370"/>
      <c r="U14" s="370"/>
      <c r="V14" s="530"/>
      <c r="W14" s="529"/>
      <c r="X14" s="289"/>
      <c r="Y14" s="290"/>
      <c r="Z14" s="290"/>
      <c r="AA14" s="290"/>
      <c r="AB14" s="290"/>
      <c r="AC14" s="290"/>
      <c r="AD14" s="290"/>
      <c r="AE14" s="290"/>
    </row>
    <row r="15" spans="1:38" ht="18" customHeight="1" x14ac:dyDescent="0.25">
      <c r="A15" s="239"/>
      <c r="B15" s="370">
        <v>0</v>
      </c>
      <c r="C15" s="238"/>
      <c r="D15" s="238"/>
      <c r="E15" s="266"/>
      <c r="F15" s="266"/>
      <c r="G15" s="515"/>
      <c r="H15" s="263"/>
      <c r="I15" s="263"/>
      <c r="J15" s="239"/>
      <c r="K15" s="246"/>
      <c r="L15" s="246"/>
      <c r="M15" s="370">
        <v>0</v>
      </c>
      <c r="N15" s="370">
        <f t="shared" si="1"/>
        <v>0</v>
      </c>
      <c r="O15" s="370">
        <f t="shared" si="0"/>
        <v>0</v>
      </c>
      <c r="P15" s="286" t="str">
        <f t="shared" si="2"/>
        <v>-</v>
      </c>
      <c r="Q15" s="370"/>
      <c r="R15" s="370"/>
      <c r="S15" s="370"/>
      <c r="T15" s="370"/>
      <c r="U15" s="370"/>
      <c r="V15" s="525"/>
      <c r="W15" s="529"/>
      <c r="X15" s="289"/>
      <c r="Y15" s="290"/>
      <c r="Z15" s="290"/>
      <c r="AA15" s="290"/>
      <c r="AB15" s="290"/>
      <c r="AC15" s="290"/>
      <c r="AD15" s="290"/>
      <c r="AE15" s="290"/>
    </row>
    <row r="16" spans="1:38" s="398" customFormat="1" ht="18" customHeight="1" x14ac:dyDescent="0.25">
      <c r="A16" s="385" t="s">
        <v>475</v>
      </c>
      <c r="B16" s="370">
        <v>0</v>
      </c>
      <c r="C16" s="241"/>
      <c r="D16" s="241"/>
      <c r="E16" s="395"/>
      <c r="F16" s="395"/>
      <c r="G16" s="516"/>
      <c r="H16" s="396"/>
      <c r="I16" s="396"/>
      <c r="J16" s="252"/>
      <c r="K16" s="253"/>
      <c r="L16" s="253"/>
      <c r="M16" s="297">
        <v>0</v>
      </c>
      <c r="N16" s="297">
        <f t="shared" si="1"/>
        <v>0</v>
      </c>
      <c r="O16" s="297">
        <f t="shared" si="0"/>
        <v>0</v>
      </c>
      <c r="P16" s="397" t="str">
        <f t="shared" si="2"/>
        <v>-</v>
      </c>
      <c r="Q16" s="297"/>
      <c r="R16" s="297"/>
      <c r="S16" s="297"/>
      <c r="T16" s="297"/>
      <c r="U16" s="297"/>
      <c r="V16" s="530"/>
      <c r="W16" s="531"/>
      <c r="X16" s="289"/>
      <c r="Y16" s="290"/>
      <c r="Z16" s="290"/>
      <c r="AA16" s="290"/>
      <c r="AB16" s="290"/>
      <c r="AC16" s="290"/>
      <c r="AD16" s="290"/>
      <c r="AE16" s="290"/>
    </row>
    <row r="17" spans="1:31" s="398" customFormat="1" ht="18" customHeight="1" thickBot="1" x14ac:dyDescent="0.3">
      <c r="A17" s="385" t="s">
        <v>339</v>
      </c>
      <c r="B17" s="370">
        <v>0</v>
      </c>
      <c r="C17" s="241"/>
      <c r="D17" s="241"/>
      <c r="E17" s="395"/>
      <c r="F17" s="395"/>
      <c r="G17" s="516"/>
      <c r="H17" s="396"/>
      <c r="I17" s="396"/>
      <c r="J17" s="252"/>
      <c r="K17" s="253"/>
      <c r="L17" s="253"/>
      <c r="M17" s="297">
        <v>0</v>
      </c>
      <c r="N17" s="297">
        <f t="shared" si="1"/>
        <v>0</v>
      </c>
      <c r="O17" s="297">
        <f t="shared" si="0"/>
        <v>0</v>
      </c>
      <c r="P17" s="397" t="str">
        <f>IF(B17&gt;0,(B17-O17)/O17,"-")</f>
        <v>-</v>
      </c>
      <c r="Q17" s="297"/>
      <c r="R17" s="297"/>
      <c r="S17" s="297"/>
      <c r="T17" s="297"/>
      <c r="U17" s="297"/>
      <c r="V17" s="525"/>
      <c r="W17" s="531"/>
      <c r="X17" s="289"/>
      <c r="Y17" s="290"/>
      <c r="Z17" s="290"/>
      <c r="AA17" s="290"/>
      <c r="AB17" s="290"/>
      <c r="AC17" s="290"/>
      <c r="AD17" s="290"/>
      <c r="AE17" s="290"/>
    </row>
    <row r="18" spans="1:31" ht="23.5" thickBot="1" x14ac:dyDescent="0.3">
      <c r="A18" s="267" t="s">
        <v>14</v>
      </c>
      <c r="B18" s="471">
        <f>SUM(B10:B17)</f>
        <v>0</v>
      </c>
      <c r="C18" s="268"/>
      <c r="D18" s="268"/>
      <c r="E18" s="269"/>
      <c r="F18" s="269"/>
      <c r="G18" s="517"/>
      <c r="H18" s="269"/>
      <c r="I18" s="269"/>
      <c r="J18" s="270"/>
      <c r="K18" s="265"/>
      <c r="L18" s="265"/>
      <c r="M18" s="377">
        <f>SUM(M11:M17)</f>
        <v>0</v>
      </c>
      <c r="N18" s="377">
        <f>SUM(N11:N17)</f>
        <v>0</v>
      </c>
      <c r="O18" s="377"/>
      <c r="P18" s="377"/>
      <c r="Q18" s="377"/>
      <c r="R18" s="378">
        <f>IF(OR($N$2="Contrat AgroViti GE",$N$2="Contrat AgroViti PME"),N18*$Q$3,IF($N$3="LR",N18*$Q$3*0.37,N18*$Q$3*0.47))</f>
        <v>0</v>
      </c>
      <c r="S18" s="378">
        <f>IF(OR($N$2="Contrat AgroViti GE",$N$2="Contrat AgroViti PME"),0,(N18*$Q$3)-R18)</f>
        <v>0</v>
      </c>
      <c r="T18" s="378">
        <v>0</v>
      </c>
      <c r="U18" s="378">
        <v>0</v>
      </c>
      <c r="V18" s="378">
        <v>0</v>
      </c>
      <c r="W18" s="527"/>
      <c r="X18" s="627" t="s">
        <v>14</v>
      </c>
      <c r="Y18" s="628"/>
      <c r="Z18" s="628"/>
      <c r="AA18" s="629"/>
      <c r="AB18" s="293">
        <v>0</v>
      </c>
      <c r="AC18" s="293">
        <v>0</v>
      </c>
      <c r="AD18" s="293">
        <v>0</v>
      </c>
      <c r="AE18" s="293">
        <v>0</v>
      </c>
    </row>
    <row r="19" spans="1:31" ht="21" customHeight="1" x14ac:dyDescent="0.25">
      <c r="A19" s="455" t="s">
        <v>15</v>
      </c>
      <c r="B19" s="461"/>
      <c r="C19" s="457"/>
      <c r="D19" s="457"/>
      <c r="E19" s="462"/>
      <c r="F19" s="462"/>
      <c r="G19" s="514"/>
      <c r="H19" s="462"/>
      <c r="I19" s="462"/>
      <c r="J19" s="463"/>
      <c r="K19" s="460"/>
      <c r="L19" s="460"/>
      <c r="M19" s="466"/>
      <c r="N19" s="466"/>
      <c r="O19" s="466"/>
      <c r="P19" s="466"/>
      <c r="Q19" s="466"/>
      <c r="R19" s="532"/>
      <c r="S19" s="532"/>
      <c r="T19" s="532"/>
      <c r="U19" s="532"/>
      <c r="V19" s="532"/>
      <c r="W19" s="533"/>
      <c r="X19" s="467"/>
      <c r="Y19" s="468"/>
      <c r="Z19" s="468"/>
      <c r="AA19" s="468"/>
      <c r="AB19" s="468"/>
      <c r="AC19" s="468"/>
      <c r="AD19" s="468"/>
      <c r="AE19" s="468"/>
    </row>
    <row r="20" spans="1:31" ht="18" customHeight="1" x14ac:dyDescent="0.25">
      <c r="A20" s="239"/>
      <c r="B20" s="370">
        <v>0</v>
      </c>
      <c r="C20" s="238"/>
      <c r="D20" s="238"/>
      <c r="E20" s="266"/>
      <c r="F20" s="266"/>
      <c r="G20" s="515"/>
      <c r="H20" s="263"/>
      <c r="I20" s="263"/>
      <c r="J20" s="239"/>
      <c r="K20" s="246"/>
      <c r="L20" s="246"/>
      <c r="M20" s="370">
        <v>0</v>
      </c>
      <c r="N20" s="370">
        <f>B20-M20</f>
        <v>0</v>
      </c>
      <c r="O20" s="370">
        <f t="shared" ref="O20:O24" si="3">G20</f>
        <v>0</v>
      </c>
      <c r="P20" s="286" t="str">
        <f t="shared" ref="P20:P24" si="4">IF(B20&gt;0,(B20-O20)/O20,"-")</f>
        <v>-</v>
      </c>
      <c r="Q20" s="370"/>
      <c r="R20" s="370"/>
      <c r="S20" s="370"/>
      <c r="T20" s="370"/>
      <c r="U20" s="370"/>
      <c r="V20" s="524"/>
      <c r="W20" s="370"/>
      <c r="X20" s="290"/>
      <c r="Y20" s="296"/>
      <c r="Z20" s="296"/>
      <c r="AA20" s="296"/>
      <c r="AB20" s="296"/>
      <c r="AC20" s="296"/>
      <c r="AD20" s="296"/>
      <c r="AE20" s="296"/>
    </row>
    <row r="21" spans="1:31" ht="18" customHeight="1" x14ac:dyDescent="0.25">
      <c r="A21" s="239"/>
      <c r="B21" s="370">
        <v>0</v>
      </c>
      <c r="C21" s="238"/>
      <c r="D21" s="238"/>
      <c r="E21" s="266"/>
      <c r="F21" s="266"/>
      <c r="G21" s="515"/>
      <c r="H21" s="263"/>
      <c r="I21" s="263"/>
      <c r="J21" s="239"/>
      <c r="K21" s="246"/>
      <c r="L21" s="246"/>
      <c r="M21" s="370">
        <v>0</v>
      </c>
      <c r="N21" s="370">
        <f t="shared" ref="N21:N24" si="5">B21-M21</f>
        <v>0</v>
      </c>
      <c r="O21" s="370">
        <f t="shared" si="3"/>
        <v>0</v>
      </c>
      <c r="P21" s="286" t="str">
        <f t="shared" si="4"/>
        <v>-</v>
      </c>
      <c r="Q21" s="370"/>
      <c r="R21" s="370"/>
      <c r="S21" s="370"/>
      <c r="T21" s="370"/>
      <c r="U21" s="370"/>
      <c r="V21" s="524"/>
      <c r="W21" s="370"/>
      <c r="X21" s="290"/>
      <c r="Y21" s="296"/>
      <c r="Z21" s="296"/>
      <c r="AA21" s="296"/>
      <c r="AB21" s="296"/>
      <c r="AC21" s="296"/>
      <c r="AD21" s="296"/>
      <c r="AE21" s="296"/>
    </row>
    <row r="22" spans="1:31" ht="18" customHeight="1" x14ac:dyDescent="0.25">
      <c r="A22" s="239"/>
      <c r="B22" s="370">
        <v>0</v>
      </c>
      <c r="C22" s="238"/>
      <c r="D22" s="238"/>
      <c r="E22" s="266"/>
      <c r="F22" s="266"/>
      <c r="G22" s="515"/>
      <c r="H22" s="263"/>
      <c r="I22" s="263"/>
      <c r="J22" s="239"/>
      <c r="K22" s="246"/>
      <c r="L22" s="246"/>
      <c r="M22" s="370">
        <v>0</v>
      </c>
      <c r="N22" s="370">
        <f t="shared" si="5"/>
        <v>0</v>
      </c>
      <c r="O22" s="370">
        <f t="shared" si="3"/>
        <v>0</v>
      </c>
      <c r="P22" s="286" t="str">
        <f t="shared" si="4"/>
        <v>-</v>
      </c>
      <c r="Q22" s="370"/>
      <c r="R22" s="370"/>
      <c r="S22" s="370"/>
      <c r="T22" s="370"/>
      <c r="U22" s="370"/>
      <c r="V22" s="524"/>
      <c r="W22" s="370"/>
      <c r="X22" s="290"/>
      <c r="Y22" s="296"/>
      <c r="Z22" s="296"/>
      <c r="AA22" s="296"/>
      <c r="AB22" s="296"/>
      <c r="AC22" s="296"/>
      <c r="AD22" s="296"/>
      <c r="AE22" s="296"/>
    </row>
    <row r="23" spans="1:31" ht="18" customHeight="1" x14ac:dyDescent="0.25">
      <c r="A23" s="239"/>
      <c r="B23" s="370">
        <v>0</v>
      </c>
      <c r="C23" s="238"/>
      <c r="D23" s="238"/>
      <c r="E23" s="266"/>
      <c r="F23" s="266"/>
      <c r="G23" s="515"/>
      <c r="H23" s="263"/>
      <c r="I23" s="263"/>
      <c r="J23" s="239"/>
      <c r="K23" s="246"/>
      <c r="L23" s="246"/>
      <c r="M23" s="370">
        <v>0</v>
      </c>
      <c r="N23" s="370">
        <f t="shared" si="5"/>
        <v>0</v>
      </c>
      <c r="O23" s="370">
        <f t="shared" si="3"/>
        <v>0</v>
      </c>
      <c r="P23" s="286" t="str">
        <f t="shared" si="4"/>
        <v>-</v>
      </c>
      <c r="Q23" s="370"/>
      <c r="R23" s="370"/>
      <c r="S23" s="370"/>
      <c r="T23" s="370"/>
      <c r="U23" s="370"/>
      <c r="V23" s="524"/>
      <c r="W23" s="370"/>
      <c r="X23" s="290"/>
      <c r="Y23" s="296"/>
      <c r="Z23" s="296"/>
      <c r="AA23" s="296"/>
      <c r="AB23" s="296"/>
      <c r="AC23" s="296"/>
      <c r="AD23" s="296"/>
      <c r="AE23" s="296"/>
    </row>
    <row r="24" spans="1:31" ht="18" customHeight="1" thickBot="1" x14ac:dyDescent="0.3">
      <c r="A24" s="239"/>
      <c r="B24" s="370">
        <v>0</v>
      </c>
      <c r="C24" s="238"/>
      <c r="D24" s="238"/>
      <c r="E24" s="266"/>
      <c r="F24" s="266"/>
      <c r="G24" s="515"/>
      <c r="H24" s="263"/>
      <c r="I24" s="263"/>
      <c r="J24" s="239"/>
      <c r="K24" s="246"/>
      <c r="L24" s="246"/>
      <c r="M24" s="370">
        <v>0</v>
      </c>
      <c r="N24" s="370">
        <f t="shared" si="5"/>
        <v>0</v>
      </c>
      <c r="O24" s="370">
        <f t="shared" si="3"/>
        <v>0</v>
      </c>
      <c r="P24" s="286" t="str">
        <f t="shared" si="4"/>
        <v>-</v>
      </c>
      <c r="Q24" s="297"/>
      <c r="R24" s="297"/>
      <c r="S24" s="297"/>
      <c r="T24" s="297"/>
      <c r="U24" s="297"/>
      <c r="V24" s="524"/>
      <c r="W24" s="297"/>
      <c r="X24" s="290"/>
      <c r="Y24" s="296"/>
      <c r="Z24" s="296"/>
      <c r="AA24" s="296"/>
      <c r="AB24" s="296"/>
      <c r="AC24" s="296"/>
      <c r="AD24" s="296"/>
      <c r="AE24" s="296"/>
    </row>
    <row r="25" spans="1:31" ht="23.5" thickBot="1" x14ac:dyDescent="0.3">
      <c r="A25" s="267" t="s">
        <v>16</v>
      </c>
      <c r="B25" s="471">
        <f>SUM(B19:B24)</f>
        <v>0</v>
      </c>
      <c r="C25" s="268"/>
      <c r="D25" s="268"/>
      <c r="E25" s="269"/>
      <c r="F25" s="269"/>
      <c r="G25" s="517"/>
      <c r="H25" s="269"/>
      <c r="I25" s="269"/>
      <c r="J25" s="270"/>
      <c r="K25" s="265"/>
      <c r="L25" s="265"/>
      <c r="M25" s="377">
        <f>SUM(M20:M24)</f>
        <v>0</v>
      </c>
      <c r="N25" s="377">
        <f>SUM(N20:N24)</f>
        <v>0</v>
      </c>
      <c r="O25" s="361"/>
      <c r="P25" s="361"/>
      <c r="Q25" s="361"/>
      <c r="R25" s="378">
        <f>IF(OR($N$2="Contrat AgroViti GE",$N$2="Contrat AgroViti PME"),N25*$Q$3,IF($N$3="LR",N25*$Q$3*0.37,N25*$Q$3*0.47))</f>
        <v>0</v>
      </c>
      <c r="S25" s="378">
        <f>IF(OR($N$2="Contrat AgroViti GE",$N$2="Contrat AgroViti PME"),0,(N25*$Q$3)-R25)</f>
        <v>0</v>
      </c>
      <c r="T25" s="378">
        <v>0</v>
      </c>
      <c r="U25" s="378">
        <v>0</v>
      </c>
      <c r="V25" s="378">
        <v>0</v>
      </c>
      <c r="W25" s="527"/>
      <c r="X25" s="627" t="s">
        <v>16</v>
      </c>
      <c r="Y25" s="628"/>
      <c r="Z25" s="628"/>
      <c r="AA25" s="629"/>
      <c r="AB25" s="293">
        <v>0</v>
      </c>
      <c r="AC25" s="293">
        <v>0</v>
      </c>
      <c r="AD25" s="293">
        <v>0</v>
      </c>
      <c r="AE25" s="293">
        <v>0</v>
      </c>
    </row>
    <row r="26" spans="1:31" ht="18" customHeight="1" x14ac:dyDescent="0.25">
      <c r="A26" s="455" t="s">
        <v>17</v>
      </c>
      <c r="B26" s="461"/>
      <c r="C26" s="457"/>
      <c r="D26" s="457"/>
      <c r="E26" s="462"/>
      <c r="F26" s="462"/>
      <c r="G26" s="514"/>
      <c r="H26" s="462"/>
      <c r="I26" s="462"/>
      <c r="J26" s="463"/>
      <c r="K26" s="460"/>
      <c r="L26" s="460"/>
      <c r="M26" s="493"/>
      <c r="N26" s="493"/>
      <c r="O26" s="493"/>
      <c r="P26" s="493"/>
      <c r="Q26" s="493"/>
      <c r="R26" s="469"/>
      <c r="S26" s="469"/>
      <c r="T26" s="469"/>
      <c r="U26" s="469"/>
      <c r="V26" s="469"/>
      <c r="W26" s="528"/>
      <c r="X26" s="467"/>
      <c r="Y26" s="468"/>
      <c r="Z26" s="468"/>
      <c r="AA26" s="468"/>
      <c r="AB26" s="468"/>
      <c r="AC26" s="468"/>
      <c r="AD26" s="468"/>
      <c r="AE26" s="468"/>
    </row>
    <row r="27" spans="1:31" ht="18" customHeight="1" x14ac:dyDescent="0.25">
      <c r="A27" s="239"/>
      <c r="B27" s="370">
        <v>0</v>
      </c>
      <c r="C27" s="238"/>
      <c r="D27" s="238"/>
      <c r="E27" s="266"/>
      <c r="F27" s="266"/>
      <c r="G27" s="515"/>
      <c r="H27" s="263"/>
      <c r="I27" s="263"/>
      <c r="J27" s="239"/>
      <c r="K27" s="246"/>
      <c r="L27" s="246"/>
      <c r="M27" s="370">
        <v>0</v>
      </c>
      <c r="N27" s="370">
        <f t="shared" ref="N27:N31" si="6">B27-M27</f>
        <v>0</v>
      </c>
      <c r="O27" s="370">
        <f t="shared" ref="O27:O31" si="7">G27</f>
        <v>0</v>
      </c>
      <c r="P27" s="286" t="str">
        <f t="shared" ref="P27:P31" si="8">IF(B27&gt;0,(B27-O27)/O27,"-")</f>
        <v>-</v>
      </c>
      <c r="Q27" s="370"/>
      <c r="R27" s="370"/>
      <c r="S27" s="370"/>
      <c r="T27" s="370"/>
      <c r="U27" s="370"/>
      <c r="V27" s="530"/>
      <c r="W27" s="529"/>
      <c r="X27" s="289"/>
      <c r="Y27" s="290"/>
      <c r="Z27" s="290"/>
      <c r="AA27" s="290"/>
      <c r="AB27" s="290"/>
      <c r="AC27" s="290"/>
      <c r="AD27" s="290"/>
      <c r="AE27" s="290"/>
    </row>
    <row r="28" spans="1:31" ht="18" customHeight="1" x14ac:dyDescent="0.25">
      <c r="A28" s="239"/>
      <c r="B28" s="370">
        <v>0</v>
      </c>
      <c r="C28" s="238"/>
      <c r="D28" s="238"/>
      <c r="E28" s="266"/>
      <c r="F28" s="266"/>
      <c r="G28" s="515"/>
      <c r="H28" s="263"/>
      <c r="I28" s="263"/>
      <c r="J28" s="239"/>
      <c r="K28" s="246"/>
      <c r="L28" s="246"/>
      <c r="M28" s="370">
        <v>0</v>
      </c>
      <c r="N28" s="370">
        <f t="shared" si="6"/>
        <v>0</v>
      </c>
      <c r="O28" s="370">
        <f t="shared" si="7"/>
        <v>0</v>
      </c>
      <c r="P28" s="286" t="str">
        <f t="shared" si="8"/>
        <v>-</v>
      </c>
      <c r="Q28" s="370"/>
      <c r="R28" s="370"/>
      <c r="S28" s="370"/>
      <c r="T28" s="370"/>
      <c r="U28" s="370"/>
      <c r="V28" s="530"/>
      <c r="W28" s="529"/>
      <c r="X28" s="289"/>
      <c r="Y28" s="290"/>
      <c r="Z28" s="290"/>
      <c r="AA28" s="290"/>
      <c r="AB28" s="290"/>
      <c r="AC28" s="290"/>
      <c r="AD28" s="290"/>
      <c r="AE28" s="290"/>
    </row>
    <row r="29" spans="1:31" ht="18" customHeight="1" x14ac:dyDescent="0.25">
      <c r="A29" s="239"/>
      <c r="B29" s="370">
        <v>0</v>
      </c>
      <c r="C29" s="238"/>
      <c r="D29" s="238"/>
      <c r="E29" s="266"/>
      <c r="F29" s="266"/>
      <c r="G29" s="515"/>
      <c r="H29" s="263"/>
      <c r="I29" s="263"/>
      <c r="J29" s="239"/>
      <c r="K29" s="246"/>
      <c r="L29" s="246"/>
      <c r="M29" s="370">
        <v>0</v>
      </c>
      <c r="N29" s="370">
        <f t="shared" si="6"/>
        <v>0</v>
      </c>
      <c r="O29" s="370">
        <f t="shared" si="7"/>
        <v>0</v>
      </c>
      <c r="P29" s="286" t="str">
        <f t="shared" si="8"/>
        <v>-</v>
      </c>
      <c r="Q29" s="370"/>
      <c r="R29" s="370"/>
      <c r="S29" s="370"/>
      <c r="T29" s="370"/>
      <c r="U29" s="370"/>
      <c r="V29" s="530"/>
      <c r="W29" s="529"/>
      <c r="X29" s="289"/>
      <c r="Y29" s="290"/>
      <c r="Z29" s="290"/>
      <c r="AA29" s="290"/>
      <c r="AB29" s="290"/>
      <c r="AC29" s="290"/>
      <c r="AD29" s="290"/>
      <c r="AE29" s="290"/>
    </row>
    <row r="30" spans="1:31" ht="18" customHeight="1" x14ac:dyDescent="0.25">
      <c r="A30" s="239"/>
      <c r="B30" s="370">
        <v>0</v>
      </c>
      <c r="C30" s="238"/>
      <c r="D30" s="238"/>
      <c r="E30" s="266"/>
      <c r="F30" s="266"/>
      <c r="G30" s="515"/>
      <c r="H30" s="263"/>
      <c r="I30" s="263"/>
      <c r="J30" s="239"/>
      <c r="K30" s="246"/>
      <c r="L30" s="246"/>
      <c r="M30" s="370">
        <v>0</v>
      </c>
      <c r="N30" s="370">
        <f t="shared" si="6"/>
        <v>0</v>
      </c>
      <c r="O30" s="370">
        <f t="shared" si="7"/>
        <v>0</v>
      </c>
      <c r="P30" s="286" t="str">
        <f t="shared" si="8"/>
        <v>-</v>
      </c>
      <c r="Q30" s="370"/>
      <c r="R30" s="370"/>
      <c r="S30" s="370"/>
      <c r="T30" s="370"/>
      <c r="U30" s="370"/>
      <c r="V30" s="530"/>
      <c r="W30" s="529"/>
      <c r="X30" s="289"/>
      <c r="Y30" s="290"/>
      <c r="Z30" s="290"/>
      <c r="AA30" s="290"/>
      <c r="AB30" s="290"/>
      <c r="AC30" s="290"/>
      <c r="AD30" s="290"/>
      <c r="AE30" s="290"/>
    </row>
    <row r="31" spans="1:31" ht="18" customHeight="1" thickBot="1" x14ac:dyDescent="0.3">
      <c r="A31" s="239"/>
      <c r="B31" s="370">
        <v>0</v>
      </c>
      <c r="C31" s="238"/>
      <c r="D31" s="238"/>
      <c r="E31" s="266"/>
      <c r="F31" s="266"/>
      <c r="G31" s="515"/>
      <c r="H31" s="263"/>
      <c r="I31" s="263"/>
      <c r="J31" s="239"/>
      <c r="K31" s="246"/>
      <c r="L31" s="246"/>
      <c r="M31" s="370">
        <v>0</v>
      </c>
      <c r="N31" s="370">
        <f t="shared" si="6"/>
        <v>0</v>
      </c>
      <c r="O31" s="370">
        <f t="shared" si="7"/>
        <v>0</v>
      </c>
      <c r="P31" s="286" t="str">
        <f t="shared" si="8"/>
        <v>-</v>
      </c>
      <c r="Q31" s="370"/>
      <c r="R31" s="370"/>
      <c r="S31" s="370"/>
      <c r="T31" s="370"/>
      <c r="U31" s="370"/>
      <c r="V31" s="530"/>
      <c r="W31" s="529"/>
      <c r="X31" s="291"/>
      <c r="Y31" s="292"/>
      <c r="Z31" s="292"/>
      <c r="AA31" s="292"/>
      <c r="AB31" s="292"/>
      <c r="AC31" s="292"/>
      <c r="AD31" s="292"/>
      <c r="AE31" s="292"/>
    </row>
    <row r="32" spans="1:31" ht="23.5" thickBot="1" x14ac:dyDescent="0.3">
      <c r="A32" s="267" t="s">
        <v>18</v>
      </c>
      <c r="B32" s="471">
        <f>SUM(B26:B31)</f>
        <v>0</v>
      </c>
      <c r="C32" s="268"/>
      <c r="D32" s="268"/>
      <c r="E32" s="269"/>
      <c r="F32" s="269"/>
      <c r="G32" s="517"/>
      <c r="H32" s="269"/>
      <c r="I32" s="269"/>
      <c r="J32" s="270"/>
      <c r="K32" s="265"/>
      <c r="L32" s="265"/>
      <c r="M32" s="377">
        <f>SUM(M27:M31)</f>
        <v>0</v>
      </c>
      <c r="N32" s="377">
        <f>SUM(N27:N31)</f>
        <v>0</v>
      </c>
      <c r="O32" s="362"/>
      <c r="P32" s="362"/>
      <c r="Q32" s="362"/>
      <c r="R32" s="378">
        <f>IF(OR($N$2="Contrat AgroViti GE",$N$2="Contrat AgroViti PME"),N32*$Q$3,IF($N$3="LR",N32*$Q$3*0.37,N32*$Q$3*0.47))</f>
        <v>0</v>
      </c>
      <c r="S32" s="378">
        <f>IF(OR($N$2="Contrat AgroViti GE",$N$2="Contrat AgroViti PME"),0,(N32*$Q$3)-R32)</f>
        <v>0</v>
      </c>
      <c r="T32" s="378">
        <v>0</v>
      </c>
      <c r="U32" s="378">
        <v>0</v>
      </c>
      <c r="V32" s="378">
        <v>0</v>
      </c>
      <c r="W32" s="527"/>
      <c r="X32" s="627" t="s">
        <v>18</v>
      </c>
      <c r="Y32" s="628"/>
      <c r="Z32" s="628"/>
      <c r="AA32" s="629"/>
      <c r="AB32" s="293">
        <v>0</v>
      </c>
      <c r="AC32" s="293">
        <v>0</v>
      </c>
      <c r="AD32" s="293">
        <v>0</v>
      </c>
      <c r="AE32" s="293">
        <v>0</v>
      </c>
    </row>
    <row r="33" spans="1:31" ht="21" customHeight="1" x14ac:dyDescent="0.25">
      <c r="A33" s="455" t="s">
        <v>19</v>
      </c>
      <c r="B33" s="461"/>
      <c r="C33" s="457"/>
      <c r="D33" s="457"/>
      <c r="E33" s="462"/>
      <c r="F33" s="462"/>
      <c r="G33" s="514"/>
      <c r="H33" s="462"/>
      <c r="I33" s="462"/>
      <c r="J33" s="463"/>
      <c r="K33" s="460"/>
      <c r="L33" s="460"/>
      <c r="M33" s="493"/>
      <c r="N33" s="469"/>
      <c r="O33" s="469"/>
      <c r="P33" s="469"/>
      <c r="Q33" s="469"/>
      <c r="R33" s="469"/>
      <c r="S33" s="469"/>
      <c r="T33" s="469"/>
      <c r="U33" s="469"/>
      <c r="V33" s="469"/>
      <c r="W33" s="528"/>
      <c r="X33" s="467"/>
      <c r="Y33" s="468"/>
      <c r="Z33" s="468"/>
      <c r="AA33" s="468"/>
      <c r="AB33" s="468"/>
      <c r="AC33" s="468"/>
      <c r="AD33" s="468"/>
      <c r="AE33" s="468"/>
    </row>
    <row r="34" spans="1:31" ht="18" customHeight="1" x14ac:dyDescent="0.25">
      <c r="A34" s="239"/>
      <c r="B34" s="370">
        <v>0</v>
      </c>
      <c r="C34" s="238"/>
      <c r="D34" s="238"/>
      <c r="E34" s="266"/>
      <c r="F34" s="266"/>
      <c r="G34" s="515"/>
      <c r="H34" s="263"/>
      <c r="I34" s="263"/>
      <c r="J34" s="239"/>
      <c r="K34" s="246"/>
      <c r="L34" s="246"/>
      <c r="M34" s="370">
        <v>0</v>
      </c>
      <c r="N34" s="370">
        <f t="shared" ref="N34:N38" si="9">B34-M34</f>
        <v>0</v>
      </c>
      <c r="O34" s="370">
        <f t="shared" ref="O34:O38" si="10">G34</f>
        <v>0</v>
      </c>
      <c r="P34" s="286" t="str">
        <f t="shared" ref="P34:P38" si="11">IF(B34&gt;0,(B34-O34)/O34,"-")</f>
        <v>-</v>
      </c>
      <c r="Q34" s="283"/>
      <c r="R34" s="283"/>
      <c r="S34" s="283"/>
      <c r="T34" s="283"/>
      <c r="U34" s="283"/>
      <c r="V34" s="530"/>
      <c r="W34" s="529"/>
      <c r="X34" s="289"/>
      <c r="Y34" s="290"/>
      <c r="Z34" s="290"/>
      <c r="AA34" s="290"/>
      <c r="AB34" s="290"/>
      <c r="AC34" s="290"/>
      <c r="AD34" s="290"/>
      <c r="AE34" s="290"/>
    </row>
    <row r="35" spans="1:31" ht="18" customHeight="1" x14ac:dyDescent="0.25">
      <c r="A35" s="239"/>
      <c r="B35" s="370">
        <v>0</v>
      </c>
      <c r="C35" s="238"/>
      <c r="D35" s="238"/>
      <c r="E35" s="266"/>
      <c r="F35" s="266"/>
      <c r="G35" s="515"/>
      <c r="H35" s="263"/>
      <c r="I35" s="263"/>
      <c r="J35" s="239"/>
      <c r="K35" s="246"/>
      <c r="L35" s="246"/>
      <c r="M35" s="370">
        <v>0</v>
      </c>
      <c r="N35" s="370">
        <f t="shared" si="9"/>
        <v>0</v>
      </c>
      <c r="O35" s="370">
        <f t="shared" si="10"/>
        <v>0</v>
      </c>
      <c r="P35" s="286" t="str">
        <f t="shared" si="11"/>
        <v>-</v>
      </c>
      <c r="Q35" s="283"/>
      <c r="R35" s="283"/>
      <c r="S35" s="283"/>
      <c r="T35" s="283"/>
      <c r="U35" s="283"/>
      <c r="V35" s="530"/>
      <c r="W35" s="529"/>
      <c r="X35" s="289"/>
      <c r="Y35" s="290"/>
      <c r="Z35" s="290"/>
      <c r="AA35" s="290"/>
      <c r="AB35" s="290"/>
      <c r="AC35" s="290"/>
      <c r="AD35" s="290"/>
      <c r="AE35" s="290"/>
    </row>
    <row r="36" spans="1:31" ht="15.75" customHeight="1" x14ac:dyDescent="0.25">
      <c r="A36" s="239"/>
      <c r="B36" s="370">
        <v>0</v>
      </c>
      <c r="C36" s="238"/>
      <c r="D36" s="238"/>
      <c r="E36" s="266"/>
      <c r="F36" s="266"/>
      <c r="G36" s="515"/>
      <c r="H36" s="263"/>
      <c r="I36" s="263"/>
      <c r="J36" s="239"/>
      <c r="K36" s="246"/>
      <c r="L36" s="246"/>
      <c r="M36" s="370">
        <v>0</v>
      </c>
      <c r="N36" s="370">
        <f t="shared" si="9"/>
        <v>0</v>
      </c>
      <c r="O36" s="370">
        <f t="shared" si="10"/>
        <v>0</v>
      </c>
      <c r="P36" s="286" t="str">
        <f t="shared" si="11"/>
        <v>-</v>
      </c>
      <c r="Q36" s="283"/>
      <c r="R36" s="283"/>
      <c r="S36" s="283"/>
      <c r="T36" s="283"/>
      <c r="U36" s="283"/>
      <c r="V36" s="530"/>
      <c r="W36" s="529"/>
      <c r="X36" s="289"/>
      <c r="Y36" s="290"/>
      <c r="Z36" s="290"/>
      <c r="AA36" s="290"/>
      <c r="AB36" s="290"/>
      <c r="AC36" s="290"/>
      <c r="AD36" s="290"/>
      <c r="AE36" s="290"/>
    </row>
    <row r="37" spans="1:31" ht="18" customHeight="1" x14ac:dyDescent="0.25">
      <c r="A37" s="239"/>
      <c r="B37" s="370">
        <v>0</v>
      </c>
      <c r="C37" s="238"/>
      <c r="D37" s="238"/>
      <c r="E37" s="266"/>
      <c r="F37" s="266"/>
      <c r="G37" s="515"/>
      <c r="H37" s="263"/>
      <c r="I37" s="263"/>
      <c r="J37" s="239"/>
      <c r="K37" s="246"/>
      <c r="L37" s="246"/>
      <c r="M37" s="370">
        <v>0</v>
      </c>
      <c r="N37" s="370">
        <f t="shared" si="9"/>
        <v>0</v>
      </c>
      <c r="O37" s="370">
        <f t="shared" si="10"/>
        <v>0</v>
      </c>
      <c r="P37" s="286" t="str">
        <f t="shared" si="11"/>
        <v>-</v>
      </c>
      <c r="Q37" s="370"/>
      <c r="R37" s="370"/>
      <c r="S37" s="370"/>
      <c r="T37" s="370"/>
      <c r="U37" s="370"/>
      <c r="V37" s="530"/>
      <c r="W37" s="529"/>
      <c r="X37" s="289"/>
      <c r="Y37" s="290"/>
      <c r="Z37" s="290"/>
      <c r="AA37" s="290"/>
      <c r="AB37" s="290"/>
      <c r="AC37" s="290"/>
      <c r="AD37" s="290"/>
      <c r="AE37" s="290"/>
    </row>
    <row r="38" spans="1:31" ht="18" customHeight="1" thickBot="1" x14ac:dyDescent="0.3">
      <c r="A38" s="239"/>
      <c r="B38" s="370">
        <v>0</v>
      </c>
      <c r="C38" s="238"/>
      <c r="D38" s="238"/>
      <c r="E38" s="266"/>
      <c r="F38" s="266"/>
      <c r="G38" s="515"/>
      <c r="H38" s="263"/>
      <c r="I38" s="263"/>
      <c r="J38" s="239"/>
      <c r="K38" s="246"/>
      <c r="L38" s="246"/>
      <c r="M38" s="370">
        <v>0</v>
      </c>
      <c r="N38" s="370">
        <f t="shared" si="9"/>
        <v>0</v>
      </c>
      <c r="O38" s="370">
        <f t="shared" si="10"/>
        <v>0</v>
      </c>
      <c r="P38" s="286" t="str">
        <f t="shared" si="11"/>
        <v>-</v>
      </c>
      <c r="Q38" s="370"/>
      <c r="R38" s="370"/>
      <c r="S38" s="370"/>
      <c r="T38" s="370"/>
      <c r="U38" s="370"/>
      <c r="V38" s="530"/>
      <c r="W38" s="529"/>
      <c r="X38" s="291"/>
      <c r="Y38" s="292"/>
      <c r="Z38" s="292"/>
      <c r="AA38" s="292"/>
      <c r="AB38" s="292"/>
      <c r="AC38" s="292"/>
      <c r="AD38" s="292"/>
      <c r="AE38" s="292"/>
    </row>
    <row r="39" spans="1:31" ht="23.5" thickBot="1" x14ac:dyDescent="0.3">
      <c r="A39" s="267" t="s">
        <v>20</v>
      </c>
      <c r="B39" s="471">
        <f>SUM(B33:B38)</f>
        <v>0</v>
      </c>
      <c r="C39" s="268"/>
      <c r="D39" s="268"/>
      <c r="E39" s="269"/>
      <c r="F39" s="269"/>
      <c r="G39" s="517"/>
      <c r="H39" s="269"/>
      <c r="I39" s="269"/>
      <c r="J39" s="270"/>
      <c r="K39" s="265"/>
      <c r="L39" s="265"/>
      <c r="M39" s="377">
        <f>SUM(M34:M38)</f>
        <v>0</v>
      </c>
      <c r="N39" s="377">
        <f>SUM(N34:N38)</f>
        <v>0</v>
      </c>
      <c r="O39" s="362"/>
      <c r="P39" s="362"/>
      <c r="Q39" s="362"/>
      <c r="R39" s="378">
        <f>IF(OR($N$2="Contrat AgroViti GE",$N$2="Contrat AgroViti PME"),N39*$Q$3,IF($N$3="LR",N39*$Q$3*0.37,N39*$Q$3*0.47))</f>
        <v>0</v>
      </c>
      <c r="S39" s="378">
        <f>IF(OR($N$2="Contrat AgroViti GE",$N$2="Contrat AgroViti PME"),0,(N39*$Q$3)-R39)</f>
        <v>0</v>
      </c>
      <c r="T39" s="378">
        <v>0</v>
      </c>
      <c r="U39" s="378">
        <v>0</v>
      </c>
      <c r="V39" s="378">
        <v>0</v>
      </c>
      <c r="W39" s="527"/>
      <c r="X39" s="627" t="s">
        <v>20</v>
      </c>
      <c r="Y39" s="628"/>
      <c r="Z39" s="628"/>
      <c r="AA39" s="629"/>
      <c r="AB39" s="293">
        <v>0</v>
      </c>
      <c r="AC39" s="293">
        <v>0</v>
      </c>
      <c r="AD39" s="293">
        <v>0</v>
      </c>
      <c r="AE39" s="293">
        <v>0</v>
      </c>
    </row>
    <row r="40" spans="1:31" ht="18" customHeight="1" x14ac:dyDescent="0.25">
      <c r="A40" s="455" t="s">
        <v>21</v>
      </c>
      <c r="B40" s="461"/>
      <c r="C40" s="457"/>
      <c r="D40" s="457"/>
      <c r="E40" s="462"/>
      <c r="F40" s="462"/>
      <c r="G40" s="514"/>
      <c r="H40" s="462"/>
      <c r="I40" s="462"/>
      <c r="J40" s="463"/>
      <c r="K40" s="460"/>
      <c r="L40" s="460"/>
      <c r="M40" s="493"/>
      <c r="N40" s="469"/>
      <c r="O40" s="469"/>
      <c r="P40" s="469"/>
      <c r="Q40" s="469"/>
      <c r="R40" s="469"/>
      <c r="S40" s="469"/>
      <c r="T40" s="469"/>
      <c r="U40" s="469"/>
      <c r="V40" s="469"/>
      <c r="W40" s="528"/>
      <c r="X40" s="467"/>
      <c r="Y40" s="468"/>
      <c r="Z40" s="468"/>
      <c r="AA40" s="468"/>
      <c r="AB40" s="468"/>
      <c r="AC40" s="468"/>
      <c r="AD40" s="468"/>
      <c r="AE40" s="468"/>
    </row>
    <row r="41" spans="1:31" ht="18" customHeight="1" x14ac:dyDescent="0.25">
      <c r="A41" s="239"/>
      <c r="B41" s="370">
        <v>0</v>
      </c>
      <c r="C41" s="238"/>
      <c r="D41" s="238"/>
      <c r="E41" s="266"/>
      <c r="F41" s="266"/>
      <c r="G41" s="515"/>
      <c r="H41" s="263"/>
      <c r="I41" s="263"/>
      <c r="J41" s="239"/>
      <c r="K41" s="246"/>
      <c r="L41" s="246"/>
      <c r="M41" s="370">
        <v>0</v>
      </c>
      <c r="N41" s="370">
        <f t="shared" ref="N41:N45" si="12">B41-M41</f>
        <v>0</v>
      </c>
      <c r="O41" s="370">
        <f t="shared" ref="O41:O45" si="13">G41</f>
        <v>0</v>
      </c>
      <c r="P41" s="286" t="str">
        <f t="shared" ref="P41:P45" si="14">IF(B41&gt;0,(B41-O41)/O41,"-")</f>
        <v>-</v>
      </c>
      <c r="Q41" s="283"/>
      <c r="R41" s="283"/>
      <c r="S41" s="283"/>
      <c r="T41" s="283"/>
      <c r="U41" s="283"/>
      <c r="V41" s="530"/>
      <c r="W41" s="529"/>
      <c r="X41" s="289"/>
      <c r="Y41" s="290"/>
      <c r="Z41" s="290"/>
      <c r="AA41" s="290"/>
      <c r="AB41" s="290"/>
      <c r="AC41" s="290"/>
      <c r="AD41" s="290"/>
      <c r="AE41" s="290"/>
    </row>
    <row r="42" spans="1:31" ht="18" customHeight="1" x14ac:dyDescent="0.25">
      <c r="A42" s="239"/>
      <c r="B42" s="370">
        <v>0</v>
      </c>
      <c r="C42" s="238"/>
      <c r="D42" s="238"/>
      <c r="E42" s="266"/>
      <c r="F42" s="266"/>
      <c r="G42" s="515"/>
      <c r="H42" s="263"/>
      <c r="I42" s="263"/>
      <c r="J42" s="239"/>
      <c r="K42" s="246"/>
      <c r="L42" s="246"/>
      <c r="M42" s="370">
        <v>0</v>
      </c>
      <c r="N42" s="370">
        <f t="shared" si="12"/>
        <v>0</v>
      </c>
      <c r="O42" s="370">
        <f t="shared" si="13"/>
        <v>0</v>
      </c>
      <c r="P42" s="286" t="str">
        <f t="shared" si="14"/>
        <v>-</v>
      </c>
      <c r="Q42" s="370"/>
      <c r="R42" s="370"/>
      <c r="S42" s="370"/>
      <c r="T42" s="370"/>
      <c r="U42" s="370"/>
      <c r="V42" s="530"/>
      <c r="W42" s="529"/>
      <c r="X42" s="289"/>
      <c r="Y42" s="290"/>
      <c r="Z42" s="290"/>
      <c r="AA42" s="290"/>
      <c r="AB42" s="290"/>
      <c r="AC42" s="290"/>
      <c r="AD42" s="290"/>
      <c r="AE42" s="290"/>
    </row>
    <row r="43" spans="1:31" ht="18" customHeight="1" x14ac:dyDescent="0.25">
      <c r="A43" s="239"/>
      <c r="B43" s="370">
        <v>0</v>
      </c>
      <c r="C43" s="238"/>
      <c r="D43" s="238"/>
      <c r="E43" s="266"/>
      <c r="F43" s="266"/>
      <c r="G43" s="515"/>
      <c r="H43" s="263"/>
      <c r="I43" s="263"/>
      <c r="J43" s="239"/>
      <c r="K43" s="246"/>
      <c r="L43" s="246"/>
      <c r="M43" s="370">
        <v>0</v>
      </c>
      <c r="N43" s="370">
        <f t="shared" si="12"/>
        <v>0</v>
      </c>
      <c r="O43" s="370">
        <f t="shared" si="13"/>
        <v>0</v>
      </c>
      <c r="P43" s="286" t="str">
        <f t="shared" si="14"/>
        <v>-</v>
      </c>
      <c r="Q43" s="370"/>
      <c r="R43" s="370"/>
      <c r="S43" s="370"/>
      <c r="T43" s="370"/>
      <c r="U43" s="370"/>
      <c r="V43" s="530"/>
      <c r="W43" s="529"/>
      <c r="X43" s="289"/>
      <c r="Y43" s="290"/>
      <c r="Z43" s="290"/>
      <c r="AA43" s="290"/>
      <c r="AB43" s="290"/>
      <c r="AC43" s="290"/>
      <c r="AD43" s="290"/>
      <c r="AE43" s="290"/>
    </row>
    <row r="44" spans="1:31" ht="18" customHeight="1" x14ac:dyDescent="0.25">
      <c r="A44" s="239"/>
      <c r="B44" s="370">
        <v>0</v>
      </c>
      <c r="C44" s="238"/>
      <c r="D44" s="238"/>
      <c r="E44" s="266"/>
      <c r="F44" s="266"/>
      <c r="G44" s="515"/>
      <c r="H44" s="263"/>
      <c r="I44" s="263"/>
      <c r="J44" s="239"/>
      <c r="K44" s="246"/>
      <c r="L44" s="246"/>
      <c r="M44" s="370">
        <v>0</v>
      </c>
      <c r="N44" s="370">
        <f t="shared" si="12"/>
        <v>0</v>
      </c>
      <c r="O44" s="370">
        <f t="shared" si="13"/>
        <v>0</v>
      </c>
      <c r="P44" s="286" t="str">
        <f t="shared" si="14"/>
        <v>-</v>
      </c>
      <c r="Q44" s="370"/>
      <c r="R44" s="370"/>
      <c r="S44" s="370"/>
      <c r="T44" s="370"/>
      <c r="U44" s="370"/>
      <c r="V44" s="530"/>
      <c r="W44" s="529"/>
      <c r="X44" s="289"/>
      <c r="Y44" s="290"/>
      <c r="Z44" s="290"/>
      <c r="AA44" s="290"/>
      <c r="AB44" s="290"/>
      <c r="AC44" s="290"/>
      <c r="AD44" s="290"/>
      <c r="AE44" s="290"/>
    </row>
    <row r="45" spans="1:31" ht="18" customHeight="1" thickBot="1" x14ac:dyDescent="0.3">
      <c r="A45" s="239"/>
      <c r="B45" s="370">
        <v>0</v>
      </c>
      <c r="C45" s="238"/>
      <c r="D45" s="238"/>
      <c r="E45" s="266"/>
      <c r="F45" s="266"/>
      <c r="G45" s="515"/>
      <c r="H45" s="263"/>
      <c r="I45" s="263"/>
      <c r="J45" s="239"/>
      <c r="K45" s="246"/>
      <c r="L45" s="246"/>
      <c r="M45" s="370">
        <v>0</v>
      </c>
      <c r="N45" s="370">
        <f t="shared" si="12"/>
        <v>0</v>
      </c>
      <c r="O45" s="370">
        <f t="shared" si="13"/>
        <v>0</v>
      </c>
      <c r="P45" s="286" t="str">
        <f t="shared" si="14"/>
        <v>-</v>
      </c>
      <c r="Q45" s="370"/>
      <c r="R45" s="534"/>
      <c r="S45" s="534"/>
      <c r="T45" s="534"/>
      <c r="U45" s="534"/>
      <c r="V45" s="530"/>
      <c r="W45" s="535"/>
      <c r="X45" s="289"/>
      <c r="Y45" s="290"/>
      <c r="Z45" s="290"/>
      <c r="AA45" s="290"/>
      <c r="AB45" s="290"/>
      <c r="AC45" s="290"/>
      <c r="AD45" s="290"/>
      <c r="AE45" s="290"/>
    </row>
    <row r="46" spans="1:31" ht="23.5" thickBot="1" x14ac:dyDescent="0.3">
      <c r="A46" s="267" t="s">
        <v>22</v>
      </c>
      <c r="B46" s="471">
        <f>SUM(B40:B45)</f>
        <v>0</v>
      </c>
      <c r="C46" s="268"/>
      <c r="D46" s="268"/>
      <c r="E46" s="269"/>
      <c r="F46" s="269"/>
      <c r="G46" s="517"/>
      <c r="H46" s="269"/>
      <c r="I46" s="269"/>
      <c r="J46" s="270"/>
      <c r="K46" s="265"/>
      <c r="L46" s="265"/>
      <c r="M46" s="377">
        <f>SUM(M41:M45)</f>
        <v>0</v>
      </c>
      <c r="N46" s="377">
        <f>SUM(N41:N45)</f>
        <v>0</v>
      </c>
      <c r="O46" s="362"/>
      <c r="P46" s="362"/>
      <c r="Q46" s="362"/>
      <c r="R46" s="378">
        <f>IF(OR($N$2="Contrat AgroViti GE",$N$2="Contrat AgroViti PME"),N46*$Q$3,IF($N$3="LR",N46*$Q$3*0.37,N46*$Q$3*0.47))</f>
        <v>0</v>
      </c>
      <c r="S46" s="378">
        <f>IF(OR($N$2="Contrat AgroViti GE",$N$2="Contrat AgroViti PME"),0,(N46*$Q$3)-R46)</f>
        <v>0</v>
      </c>
      <c r="T46" s="378">
        <v>0</v>
      </c>
      <c r="U46" s="378">
        <v>0</v>
      </c>
      <c r="V46" s="378">
        <v>0</v>
      </c>
      <c r="W46" s="527"/>
      <c r="X46" s="627" t="s">
        <v>22</v>
      </c>
      <c r="Y46" s="628"/>
      <c r="Z46" s="628"/>
      <c r="AA46" s="629"/>
      <c r="AB46" s="293">
        <v>0</v>
      </c>
      <c r="AC46" s="293">
        <v>0</v>
      </c>
      <c r="AD46" s="293">
        <v>0</v>
      </c>
      <c r="AE46" s="293">
        <v>0</v>
      </c>
    </row>
    <row r="47" spans="1:31" ht="18.75" customHeight="1" x14ac:dyDescent="0.25">
      <c r="A47" s="455" t="s">
        <v>289</v>
      </c>
      <c r="B47" s="470"/>
      <c r="C47" s="457"/>
      <c r="D47" s="457"/>
      <c r="E47" s="462"/>
      <c r="F47" s="462"/>
      <c r="G47" s="514"/>
      <c r="H47" s="462"/>
      <c r="I47" s="462"/>
      <c r="J47" s="463"/>
      <c r="K47" s="460"/>
      <c r="L47" s="460"/>
      <c r="M47" s="493"/>
      <c r="N47" s="493"/>
      <c r="O47" s="493"/>
      <c r="P47" s="493"/>
      <c r="Q47" s="493"/>
      <c r="R47" s="469"/>
      <c r="S47" s="469"/>
      <c r="T47" s="469"/>
      <c r="U47" s="469"/>
      <c r="V47" s="469"/>
      <c r="W47" s="528"/>
      <c r="X47" s="467"/>
      <c r="Y47" s="468"/>
      <c r="Z47" s="468"/>
      <c r="AA47" s="468"/>
      <c r="AB47" s="468"/>
      <c r="AC47" s="468"/>
      <c r="AD47" s="468"/>
      <c r="AE47" s="468"/>
    </row>
    <row r="48" spans="1:31" ht="18" customHeight="1" x14ac:dyDescent="0.25">
      <c r="A48" s="239" t="s">
        <v>23</v>
      </c>
      <c r="B48" s="370">
        <v>0</v>
      </c>
      <c r="C48" s="238"/>
      <c r="D48" s="266"/>
      <c r="E48" s="266"/>
      <c r="F48" s="266"/>
      <c r="G48" s="515"/>
      <c r="H48" s="263"/>
      <c r="I48" s="263"/>
      <c r="J48" s="239"/>
      <c r="K48" s="246"/>
      <c r="L48" s="246"/>
      <c r="M48" s="370">
        <v>0</v>
      </c>
      <c r="N48" s="370">
        <f t="shared" ref="N48:N54" si="15">B48-M48</f>
        <v>0</v>
      </c>
      <c r="O48" s="370">
        <f t="shared" ref="O48:O54" si="16">G48</f>
        <v>0</v>
      </c>
      <c r="P48" s="286" t="str">
        <f t="shared" ref="P48:P54" si="17">IF(B48&gt;0,(B48-O48)/O48,"-")</f>
        <v>-</v>
      </c>
      <c r="Q48" s="283"/>
      <c r="R48" s="283"/>
      <c r="S48" s="283"/>
      <c r="T48" s="283"/>
      <c r="U48" s="283"/>
      <c r="V48" s="536"/>
      <c r="W48" s="529"/>
      <c r="X48" s="289"/>
      <c r="Y48" s="290"/>
      <c r="Z48" s="290"/>
      <c r="AA48" s="290"/>
      <c r="AB48" s="290"/>
      <c r="AC48" s="290"/>
      <c r="AD48" s="290"/>
      <c r="AE48" s="290"/>
    </row>
    <row r="49" spans="1:31" ht="18" customHeight="1" x14ac:dyDescent="0.25">
      <c r="A49" s="239" t="s">
        <v>24</v>
      </c>
      <c r="B49" s="370">
        <v>0</v>
      </c>
      <c r="C49" s="238"/>
      <c r="D49" s="238"/>
      <c r="E49" s="266"/>
      <c r="F49" s="266"/>
      <c r="G49" s="515"/>
      <c r="H49" s="263"/>
      <c r="I49" s="263"/>
      <c r="J49" s="239"/>
      <c r="K49" s="246"/>
      <c r="L49" s="246"/>
      <c r="M49" s="370">
        <v>0</v>
      </c>
      <c r="N49" s="370">
        <f t="shared" si="15"/>
        <v>0</v>
      </c>
      <c r="O49" s="370">
        <f t="shared" si="16"/>
        <v>0</v>
      </c>
      <c r="P49" s="286" t="str">
        <f t="shared" si="17"/>
        <v>-</v>
      </c>
      <c r="Q49" s="370"/>
      <c r="R49" s="370"/>
      <c r="S49" s="370"/>
      <c r="T49" s="370"/>
      <c r="U49" s="370"/>
      <c r="V49" s="536"/>
      <c r="W49" s="529"/>
      <c r="X49" s="289"/>
      <c r="Y49" s="290"/>
      <c r="Z49" s="290"/>
      <c r="AA49" s="290"/>
      <c r="AB49" s="290"/>
      <c r="AC49" s="290"/>
      <c r="AD49" s="290"/>
      <c r="AE49" s="290"/>
    </row>
    <row r="50" spans="1:31" ht="18" customHeight="1" x14ac:dyDescent="0.25">
      <c r="A50" s="239" t="s">
        <v>25</v>
      </c>
      <c r="B50" s="370">
        <v>0</v>
      </c>
      <c r="C50" s="238"/>
      <c r="D50" s="238"/>
      <c r="E50" s="266"/>
      <c r="F50" s="266"/>
      <c r="G50" s="515"/>
      <c r="H50" s="263"/>
      <c r="I50" s="263"/>
      <c r="J50" s="239"/>
      <c r="K50" s="246"/>
      <c r="L50" s="246"/>
      <c r="M50" s="370">
        <v>0</v>
      </c>
      <c r="N50" s="370">
        <f t="shared" si="15"/>
        <v>0</v>
      </c>
      <c r="O50" s="370">
        <f t="shared" si="16"/>
        <v>0</v>
      </c>
      <c r="P50" s="286" t="str">
        <f t="shared" si="17"/>
        <v>-</v>
      </c>
      <c r="Q50" s="370"/>
      <c r="R50" s="370"/>
      <c r="S50" s="370"/>
      <c r="T50" s="370"/>
      <c r="U50" s="370"/>
      <c r="V50" s="536"/>
      <c r="W50" s="529"/>
      <c r="X50" s="289"/>
      <c r="Y50" s="290"/>
      <c r="Z50" s="290"/>
      <c r="AA50" s="290"/>
      <c r="AB50" s="290"/>
      <c r="AC50" s="290"/>
      <c r="AD50" s="290"/>
      <c r="AE50" s="290"/>
    </row>
    <row r="51" spans="1:31" ht="18" customHeight="1" x14ac:dyDescent="0.25">
      <c r="A51" s="239" t="s">
        <v>26</v>
      </c>
      <c r="B51" s="370">
        <v>0</v>
      </c>
      <c r="C51" s="238"/>
      <c r="D51" s="238"/>
      <c r="E51" s="266"/>
      <c r="F51" s="266"/>
      <c r="G51" s="515"/>
      <c r="H51" s="263"/>
      <c r="I51" s="263"/>
      <c r="J51" s="239"/>
      <c r="K51" s="246"/>
      <c r="L51" s="246"/>
      <c r="M51" s="370">
        <v>0</v>
      </c>
      <c r="N51" s="370">
        <f t="shared" si="15"/>
        <v>0</v>
      </c>
      <c r="O51" s="370">
        <f t="shared" si="16"/>
        <v>0</v>
      </c>
      <c r="P51" s="286" t="str">
        <f t="shared" si="17"/>
        <v>-</v>
      </c>
      <c r="Q51" s="370"/>
      <c r="R51" s="370"/>
      <c r="S51" s="370"/>
      <c r="T51" s="370"/>
      <c r="U51" s="370"/>
      <c r="V51" s="536"/>
      <c r="W51" s="529"/>
      <c r="X51" s="289"/>
      <c r="Y51" s="290"/>
      <c r="Z51" s="290"/>
      <c r="AA51" s="290"/>
      <c r="AB51" s="290"/>
      <c r="AC51" s="290"/>
      <c r="AD51" s="290"/>
      <c r="AE51" s="290"/>
    </row>
    <row r="52" spans="1:31" ht="18" customHeight="1" x14ac:dyDescent="0.25">
      <c r="A52" s="239" t="s">
        <v>27</v>
      </c>
      <c r="B52" s="370">
        <v>0</v>
      </c>
      <c r="C52" s="238"/>
      <c r="D52" s="238"/>
      <c r="E52" s="266"/>
      <c r="F52" s="266"/>
      <c r="G52" s="515"/>
      <c r="H52" s="263"/>
      <c r="I52" s="263"/>
      <c r="J52" s="239"/>
      <c r="K52" s="246"/>
      <c r="L52" s="246"/>
      <c r="M52" s="370">
        <v>0</v>
      </c>
      <c r="N52" s="370">
        <f t="shared" si="15"/>
        <v>0</v>
      </c>
      <c r="O52" s="370">
        <f t="shared" si="16"/>
        <v>0</v>
      </c>
      <c r="P52" s="286" t="str">
        <f t="shared" si="17"/>
        <v>-</v>
      </c>
      <c r="Q52" s="370"/>
      <c r="R52" s="370"/>
      <c r="S52" s="370"/>
      <c r="T52" s="370"/>
      <c r="U52" s="370"/>
      <c r="V52" s="536"/>
      <c r="W52" s="529"/>
      <c r="X52" s="289"/>
      <c r="Y52" s="290"/>
      <c r="Z52" s="290"/>
      <c r="AA52" s="290"/>
      <c r="AB52" s="290"/>
      <c r="AC52" s="290"/>
      <c r="AD52" s="290"/>
      <c r="AE52" s="290"/>
    </row>
    <row r="53" spans="1:31" ht="18" customHeight="1" x14ac:dyDescent="0.25">
      <c r="A53" s="239" t="s">
        <v>28</v>
      </c>
      <c r="B53" s="370">
        <v>0</v>
      </c>
      <c r="C53" s="238"/>
      <c r="D53" s="238"/>
      <c r="E53" s="266"/>
      <c r="F53" s="266"/>
      <c r="G53" s="515"/>
      <c r="H53" s="263"/>
      <c r="I53" s="263"/>
      <c r="J53" s="239"/>
      <c r="K53" s="246"/>
      <c r="L53" s="246"/>
      <c r="M53" s="370">
        <v>0</v>
      </c>
      <c r="N53" s="370">
        <f t="shared" si="15"/>
        <v>0</v>
      </c>
      <c r="O53" s="370">
        <f t="shared" si="16"/>
        <v>0</v>
      </c>
      <c r="P53" s="286" t="str">
        <f t="shared" si="17"/>
        <v>-</v>
      </c>
      <c r="Q53" s="370"/>
      <c r="R53" s="370"/>
      <c r="S53" s="370"/>
      <c r="T53" s="370"/>
      <c r="U53" s="370"/>
      <c r="V53" s="536"/>
      <c r="W53" s="529"/>
      <c r="X53" s="289"/>
      <c r="Y53" s="290"/>
      <c r="Z53" s="290"/>
      <c r="AA53" s="290"/>
      <c r="AB53" s="290"/>
      <c r="AC53" s="290"/>
      <c r="AD53" s="290"/>
      <c r="AE53" s="290"/>
    </row>
    <row r="54" spans="1:31" ht="18" customHeight="1" thickBot="1" x14ac:dyDescent="0.3">
      <c r="A54" s="239" t="s">
        <v>256</v>
      </c>
      <c r="B54" s="370">
        <v>0</v>
      </c>
      <c r="C54" s="238"/>
      <c r="D54" s="238"/>
      <c r="E54" s="266"/>
      <c r="F54" s="266"/>
      <c r="G54" s="515"/>
      <c r="H54" s="263"/>
      <c r="I54" s="263"/>
      <c r="J54" s="239"/>
      <c r="K54" s="246"/>
      <c r="L54" s="246"/>
      <c r="M54" s="370">
        <v>0</v>
      </c>
      <c r="N54" s="370">
        <f t="shared" si="15"/>
        <v>0</v>
      </c>
      <c r="O54" s="370">
        <f t="shared" si="16"/>
        <v>0</v>
      </c>
      <c r="P54" s="286" t="str">
        <f t="shared" si="17"/>
        <v>-</v>
      </c>
      <c r="Q54" s="370"/>
      <c r="R54" s="370"/>
      <c r="S54" s="370"/>
      <c r="T54" s="370"/>
      <c r="U54" s="370"/>
      <c r="V54" s="536"/>
      <c r="W54" s="529"/>
      <c r="X54" s="291"/>
      <c r="Y54" s="292"/>
      <c r="Z54" s="292"/>
      <c r="AA54" s="292"/>
      <c r="AB54" s="292"/>
      <c r="AC54" s="292"/>
      <c r="AD54" s="292"/>
      <c r="AE54" s="292"/>
    </row>
    <row r="55" spans="1:31" ht="28.5" customHeight="1" thickBot="1" x14ac:dyDescent="0.3">
      <c r="A55" s="264" t="s">
        <v>290</v>
      </c>
      <c r="B55" s="471">
        <f>SUM(B47:B54)</f>
        <v>0</v>
      </c>
      <c r="C55" s="268"/>
      <c r="D55" s="268"/>
      <c r="E55" s="269"/>
      <c r="F55" s="269"/>
      <c r="G55" s="517"/>
      <c r="H55" s="269"/>
      <c r="I55" s="269"/>
      <c r="J55" s="269"/>
      <c r="K55" s="271"/>
      <c r="L55" s="265"/>
      <c r="M55" s="377">
        <f>SUM(M48:M54)</f>
        <v>0</v>
      </c>
      <c r="N55" s="363">
        <v>0</v>
      </c>
      <c r="O55" s="377"/>
      <c r="P55" s="377"/>
      <c r="Q55" s="377"/>
      <c r="R55" s="378">
        <f>IF(OR($N$2="Contrat AgroViti GE",$N$2="Contrat AgroViti PME"),N55*$Q$3,IF($N$3="LR",N55*$Q$3*0.37,N55*$Q$3*0.47))</f>
        <v>0</v>
      </c>
      <c r="S55" s="378">
        <f>IF(OR($N$2="Contrat AgroViti GE",$N$2="Contrat AgroViti PME"),0,(N55*$Q$3)-R55)</f>
        <v>0</v>
      </c>
      <c r="T55" s="363">
        <v>0</v>
      </c>
      <c r="U55" s="377">
        <v>0</v>
      </c>
      <c r="V55" s="378">
        <v>0</v>
      </c>
      <c r="W55" s="527"/>
      <c r="X55" s="627" t="s">
        <v>290</v>
      </c>
      <c r="Y55" s="628"/>
      <c r="Z55" s="628"/>
      <c r="AA55" s="629"/>
      <c r="AB55" s="293">
        <v>0</v>
      </c>
      <c r="AC55" s="293">
        <v>0</v>
      </c>
      <c r="AD55" s="293">
        <v>0</v>
      </c>
      <c r="AE55" s="293">
        <v>0</v>
      </c>
    </row>
    <row r="56" spans="1:31" s="272" customFormat="1" ht="45.75" customHeight="1" thickBot="1" x14ac:dyDescent="0.3">
      <c r="A56" s="254" t="s">
        <v>509</v>
      </c>
      <c r="B56" s="297">
        <v>0</v>
      </c>
      <c r="C56" s="241"/>
      <c r="D56" s="241"/>
      <c r="E56" s="395"/>
      <c r="F56" s="395"/>
      <c r="G56" s="516"/>
      <c r="H56" s="396"/>
      <c r="I56" s="396"/>
      <c r="J56" s="395"/>
      <c r="K56" s="384"/>
      <c r="L56" s="253"/>
      <c r="M56" s="297">
        <v>0</v>
      </c>
      <c r="N56" s="297">
        <f>B56-M56</f>
        <v>0</v>
      </c>
      <c r="O56" s="297">
        <v>0</v>
      </c>
      <c r="P56" s="476"/>
      <c r="Q56" s="476"/>
      <c r="R56" s="537">
        <f>IF(OR($N$2="Contrat AgroViti GE",$N$2="Contrat AgroViti PME"),N56*$Q$3,IF($N$3="LR",N56*$Q$3*0.37,N56*$Q$3*0.47))</f>
        <v>0</v>
      </c>
      <c r="S56" s="537">
        <f>IF(OR($N$2="Contrat AgroViti GE",$N$2="Contrat AgroViti PME"),0,(N56*$Q$3)-R56)</f>
        <v>0</v>
      </c>
      <c r="T56" s="297"/>
      <c r="U56" s="297"/>
      <c r="V56" s="538"/>
      <c r="W56" s="531"/>
      <c r="X56" s="630"/>
      <c r="Y56" s="631"/>
      <c r="Z56" s="631"/>
      <c r="AA56" s="632"/>
      <c r="AB56" s="477"/>
      <c r="AC56" s="477"/>
      <c r="AD56" s="477"/>
      <c r="AE56" s="477"/>
    </row>
    <row r="57" spans="1:31" ht="25" customHeight="1" thickBot="1" x14ac:dyDescent="0.3">
      <c r="A57" s="473" t="s">
        <v>29</v>
      </c>
      <c r="B57" s="471">
        <f>B9+B18+B25+B32+B39+B46+B55+B56</f>
        <v>0</v>
      </c>
      <c r="C57" s="474"/>
      <c r="D57" s="474"/>
      <c r="E57" s="475"/>
      <c r="F57" s="475"/>
      <c r="G57" s="518"/>
      <c r="H57" s="475"/>
      <c r="I57" s="475"/>
      <c r="J57" s="453"/>
      <c r="K57" s="453"/>
      <c r="L57" s="453"/>
      <c r="M57" s="358">
        <f>M9+M18+M25+M32+M39+M46+M55+M56</f>
        <v>0</v>
      </c>
      <c r="N57" s="358">
        <f>N9+N18+N25+N32+N39+N46+N55+N56</f>
        <v>0</v>
      </c>
      <c r="O57" s="358">
        <v>0</v>
      </c>
      <c r="P57" s="360"/>
      <c r="Q57" s="360"/>
      <c r="R57" s="358">
        <f>R9+R18+R25+R32+R39+R46+R55+R56</f>
        <v>0</v>
      </c>
      <c r="S57" s="358">
        <f>S9+S18+S25+S32+S39+S46+S55+S56</f>
        <v>0</v>
      </c>
      <c r="T57" s="358">
        <f>T9+T18+T25+T32+T39+T46+T55+T56</f>
        <v>0</v>
      </c>
      <c r="U57" s="358">
        <f>U9+U18+U25+U32+U39+U46+U55+U56</f>
        <v>0</v>
      </c>
      <c r="V57" s="358">
        <f>V9+V18+V25+V32+V39+V46+V55+V56</f>
        <v>0</v>
      </c>
      <c r="W57" s="295"/>
      <c r="X57" s="621" t="s">
        <v>178</v>
      </c>
      <c r="Y57" s="622"/>
      <c r="Z57" s="622"/>
      <c r="AA57" s="623"/>
      <c r="AB57" s="472">
        <v>0</v>
      </c>
      <c r="AC57" s="472">
        <v>0</v>
      </c>
      <c r="AD57" s="472">
        <v>0</v>
      </c>
      <c r="AE57" s="472">
        <v>0</v>
      </c>
    </row>
    <row r="59" spans="1:31" ht="6" customHeight="1" x14ac:dyDescent="0.25">
      <c r="A59" s="273"/>
    </row>
    <row r="60" spans="1:31" x14ac:dyDescent="0.25">
      <c r="A60" s="497" t="s">
        <v>30</v>
      </c>
    </row>
    <row r="61" spans="1:31" ht="11.15" customHeight="1" x14ac:dyDescent="0.25">
      <c r="A61" s="498" t="s">
        <v>345</v>
      </c>
    </row>
    <row r="62" spans="1:31" ht="11.15" customHeight="1" x14ac:dyDescent="0.25">
      <c r="A62" s="498" t="s">
        <v>346</v>
      </c>
    </row>
    <row r="63" spans="1:31" ht="11.15" customHeight="1" x14ac:dyDescent="0.25">
      <c r="A63" s="498" t="s">
        <v>347</v>
      </c>
    </row>
    <row r="64" spans="1:31" ht="29.25" hidden="1" customHeight="1" x14ac:dyDescent="0.25">
      <c r="N64" s="499" t="s">
        <v>458</v>
      </c>
      <c r="O64" s="357">
        <v>0</v>
      </c>
      <c r="P64" s="355"/>
      <c r="Q64" s="355"/>
      <c r="R64" s="355"/>
      <c r="S64" s="357">
        <v>0</v>
      </c>
      <c r="T64" s="357">
        <v>0</v>
      </c>
    </row>
    <row r="65" spans="1:39" ht="13" hidden="1" x14ac:dyDescent="0.25">
      <c r="N65" s="500"/>
      <c r="O65" s="356"/>
      <c r="P65" s="355"/>
      <c r="Q65" s="355"/>
      <c r="R65" s="355"/>
      <c r="S65" s="356"/>
      <c r="T65" s="356"/>
    </row>
    <row r="66" spans="1:39" ht="39.75" hidden="1" customHeight="1" x14ac:dyDescent="0.25">
      <c r="A66" s="639" t="s">
        <v>405</v>
      </c>
      <c r="B66" s="640"/>
      <c r="C66" s="640"/>
      <c r="D66" s="640"/>
      <c r="E66" s="641"/>
      <c r="F66" s="435"/>
      <c r="G66" s="642" t="s">
        <v>526</v>
      </c>
      <c r="H66" s="658"/>
      <c r="I66" s="658"/>
      <c r="J66" s="658"/>
      <c r="K66" s="658"/>
      <c r="M66" s="656" t="s">
        <v>513</v>
      </c>
      <c r="N66" s="657"/>
      <c r="O66" s="657"/>
      <c r="P66" s="657"/>
      <c r="Q66" s="657"/>
      <c r="X66" s="642" t="s">
        <v>406</v>
      </c>
      <c r="Y66" s="643"/>
      <c r="Z66" s="644"/>
      <c r="AG66" s="634" t="s">
        <v>404</v>
      </c>
      <c r="AH66" s="635"/>
      <c r="AI66" s="501"/>
      <c r="AJ66" s="501"/>
      <c r="AK66" s="501"/>
      <c r="AL66" s="501"/>
      <c r="AM66" s="501"/>
    </row>
    <row r="67" spans="1:39" ht="54" hidden="1" x14ac:dyDescent="0.25">
      <c r="A67" s="336" t="s">
        <v>410</v>
      </c>
      <c r="B67" s="337" t="s">
        <v>397</v>
      </c>
      <c r="C67" s="338" t="s">
        <v>457</v>
      </c>
      <c r="D67" s="339" t="s">
        <v>412</v>
      </c>
      <c r="E67" s="340" t="s">
        <v>413</v>
      </c>
      <c r="F67" s="435"/>
      <c r="G67" s="520"/>
      <c r="H67" s="599" t="s">
        <v>418</v>
      </c>
      <c r="I67" s="599"/>
      <c r="J67" s="600" t="s">
        <v>474</v>
      </c>
      <c r="K67" s="600"/>
      <c r="M67" s="600" t="s">
        <v>514</v>
      </c>
      <c r="N67" s="600"/>
      <c r="O67" s="429" t="s">
        <v>515</v>
      </c>
      <c r="P67" s="600" t="s">
        <v>516</v>
      </c>
      <c r="Q67" s="600"/>
      <c r="X67" s="427" t="s">
        <v>414</v>
      </c>
      <c r="Y67" s="427" t="s">
        <v>415</v>
      </c>
      <c r="Z67" s="427" t="s">
        <v>416</v>
      </c>
      <c r="AG67" s="616" t="s">
        <v>407</v>
      </c>
      <c r="AH67" s="617"/>
      <c r="AI67" s="616" t="s">
        <v>408</v>
      </c>
      <c r="AJ67" s="633"/>
      <c r="AK67" s="617"/>
      <c r="AL67" s="616" t="s">
        <v>409</v>
      </c>
      <c r="AM67" s="617"/>
    </row>
    <row r="68" spans="1:39" ht="51.75" hidden="1" customHeight="1" x14ac:dyDescent="0.25">
      <c r="A68" s="373" t="s">
        <v>426</v>
      </c>
      <c r="B68" s="341">
        <f>'annexe 3'!K11</f>
        <v>0</v>
      </c>
      <c r="C68" s="342">
        <f>'annexe 3'!L11</f>
        <v>0</v>
      </c>
      <c r="D68" s="374" t="e">
        <f>C68/B68</f>
        <v>#DIV/0!</v>
      </c>
      <c r="E68" s="502">
        <f>'annexe 3'!L11</f>
        <v>0</v>
      </c>
      <c r="F68" s="503"/>
      <c r="G68" s="520" t="s">
        <v>417</v>
      </c>
      <c r="H68" s="438" t="s">
        <v>411</v>
      </c>
      <c r="I68" s="440" t="s">
        <v>412</v>
      </c>
      <c r="J68" s="438" t="s">
        <v>411</v>
      </c>
      <c r="K68" s="440" t="s">
        <v>412</v>
      </c>
      <c r="M68" s="427" t="s">
        <v>517</v>
      </c>
      <c r="N68" s="430">
        <f>B9+B18+B55</f>
        <v>0</v>
      </c>
      <c r="O68" s="433">
        <f>N9+N18+N55</f>
        <v>0</v>
      </c>
      <c r="P68" s="601" t="s">
        <v>518</v>
      </c>
      <c r="Q68" s="603">
        <v>0</v>
      </c>
      <c r="X68" s="352" t="s">
        <v>427</v>
      </c>
      <c r="Y68" s="354">
        <f>R57</f>
        <v>0</v>
      </c>
      <c r="Z68" s="353">
        <f>S57</f>
        <v>0</v>
      </c>
      <c r="AG68" s="427" t="s">
        <v>419</v>
      </c>
      <c r="AH68" s="427" t="s">
        <v>420</v>
      </c>
      <c r="AI68" s="427" t="s">
        <v>421</v>
      </c>
      <c r="AJ68" s="427" t="s">
        <v>422</v>
      </c>
      <c r="AK68" s="427" t="s">
        <v>423</v>
      </c>
      <c r="AL68" s="427" t="s">
        <v>424</v>
      </c>
      <c r="AM68" s="427" t="s">
        <v>425</v>
      </c>
    </row>
    <row r="69" spans="1:39" ht="51" hidden="1" customHeight="1" x14ac:dyDescent="0.25">
      <c r="A69" s="343" t="s">
        <v>429</v>
      </c>
      <c r="B69" s="375">
        <f>'annexe 2ter'!J27</f>
        <v>0</v>
      </c>
      <c r="C69" s="344">
        <f>'annexe 2ter'!J28</f>
        <v>0</v>
      </c>
      <c r="D69" s="374" t="e">
        <f t="shared" ref="D69:D74" si="18">C69/B69</f>
        <v>#DIV/0!</v>
      </c>
      <c r="E69" s="504">
        <f>'annexe 2ter'!J28</f>
        <v>0</v>
      </c>
      <c r="F69" s="503"/>
      <c r="G69" s="521" t="s">
        <v>427</v>
      </c>
      <c r="H69" s="441">
        <f>C73-C69</f>
        <v>0</v>
      </c>
      <c r="I69" s="439" t="e">
        <f>+H69/H74</f>
        <v>#DIV/0!</v>
      </c>
      <c r="J69" s="447">
        <f>R9+R18+R55</f>
        <v>0</v>
      </c>
      <c r="K69" s="446" t="e">
        <f>J69/$J$72</f>
        <v>#DIV/0!</v>
      </c>
      <c r="M69" s="427" t="s">
        <v>519</v>
      </c>
      <c r="N69" s="430">
        <f>B25</f>
        <v>0</v>
      </c>
      <c r="O69" s="433">
        <f>N25</f>
        <v>0</v>
      </c>
      <c r="P69" s="602"/>
      <c r="Q69" s="603"/>
      <c r="X69" s="352" t="s">
        <v>430</v>
      </c>
      <c r="Y69" s="353">
        <f>U57</f>
        <v>0</v>
      </c>
      <c r="Z69" s="353">
        <f>V57</f>
        <v>0</v>
      </c>
      <c r="AG69" s="427" t="s">
        <v>0</v>
      </c>
      <c r="AH69" s="365">
        <f>B9</f>
        <v>0</v>
      </c>
      <c r="AI69" s="365">
        <f>N9</f>
        <v>0</v>
      </c>
      <c r="AJ69" s="365">
        <f>N9</f>
        <v>0</v>
      </c>
      <c r="AK69" s="365">
        <f>N9</f>
        <v>0</v>
      </c>
      <c r="AL69" s="427"/>
      <c r="AM69" s="365">
        <f>M9</f>
        <v>0</v>
      </c>
    </row>
    <row r="70" spans="1:39" ht="39.75" hidden="1" customHeight="1" x14ac:dyDescent="0.25">
      <c r="A70" s="505" t="s">
        <v>432</v>
      </c>
      <c r="B70" s="375">
        <f>N57</f>
        <v>0</v>
      </c>
      <c r="C70" s="344">
        <f>R57</f>
        <v>0</v>
      </c>
      <c r="D70" s="374" t="e">
        <f t="shared" si="18"/>
        <v>#DIV/0!</v>
      </c>
      <c r="E70" s="504"/>
      <c r="F70" s="503"/>
      <c r="G70" s="521" t="s">
        <v>434</v>
      </c>
      <c r="H70" s="441">
        <f>T57</f>
        <v>0</v>
      </c>
      <c r="I70" s="439" t="e">
        <f>+H70/H74</f>
        <v>#DIV/0!</v>
      </c>
      <c r="J70" s="448">
        <f>T9+T18+T55</f>
        <v>0</v>
      </c>
      <c r="K70" s="446" t="e">
        <f t="shared" ref="K70:K71" si="19">J70/$J$72</f>
        <v>#DIV/0!</v>
      </c>
      <c r="M70" s="427" t="s">
        <v>520</v>
      </c>
      <c r="N70" s="430">
        <f>B32</f>
        <v>0</v>
      </c>
      <c r="O70" s="433">
        <f>N32</f>
        <v>0</v>
      </c>
      <c r="P70" s="600" t="s">
        <v>521</v>
      </c>
      <c r="Q70" s="604">
        <v>0</v>
      </c>
      <c r="X70" s="352" t="s">
        <v>433</v>
      </c>
      <c r="Y70" s="353">
        <f>T57</f>
        <v>0</v>
      </c>
      <c r="Z70" s="353">
        <v>0</v>
      </c>
      <c r="AG70" s="427" t="s">
        <v>428</v>
      </c>
      <c r="AH70" s="365">
        <f>B18</f>
        <v>0</v>
      </c>
      <c r="AI70" s="366">
        <f>N18</f>
        <v>0</v>
      </c>
      <c r="AJ70" s="366">
        <f>N18</f>
        <v>0</v>
      </c>
      <c r="AK70" s="366">
        <f>N18</f>
        <v>0</v>
      </c>
      <c r="AL70" s="427"/>
      <c r="AM70" s="365">
        <f>M12</f>
        <v>0</v>
      </c>
    </row>
    <row r="71" spans="1:39" ht="54" hidden="1" x14ac:dyDescent="0.25">
      <c r="A71" s="343" t="s">
        <v>512</v>
      </c>
      <c r="B71" s="375">
        <f>'annexe 3'!K20</f>
        <v>0</v>
      </c>
      <c r="C71" s="376">
        <f>'annexe 3'!L20</f>
        <v>0</v>
      </c>
      <c r="D71" s="374" t="e">
        <f t="shared" si="18"/>
        <v>#DIV/0!</v>
      </c>
      <c r="E71" s="504">
        <f>'annexe 3'!L20</f>
        <v>0</v>
      </c>
      <c r="F71" s="503"/>
      <c r="G71" s="521" t="s">
        <v>437</v>
      </c>
      <c r="H71" s="441">
        <f>S57</f>
        <v>0</v>
      </c>
      <c r="I71" s="439" t="e">
        <f>+H71/H74</f>
        <v>#DIV/0!</v>
      </c>
      <c r="J71" s="449">
        <v>0</v>
      </c>
      <c r="K71" s="446" t="e">
        <f t="shared" si="19"/>
        <v>#DIV/0!</v>
      </c>
      <c r="M71" s="427" t="s">
        <v>522</v>
      </c>
      <c r="N71" s="430">
        <f>B39</f>
        <v>0</v>
      </c>
      <c r="O71" s="433">
        <f>N39</f>
        <v>0</v>
      </c>
      <c r="P71" s="600"/>
      <c r="Q71" s="604"/>
      <c r="X71" s="352" t="s">
        <v>436</v>
      </c>
      <c r="Y71" s="354"/>
      <c r="Z71" s="354"/>
      <c r="AG71" s="427" t="s">
        <v>431</v>
      </c>
      <c r="AH71" s="365">
        <f>B25</f>
        <v>0</v>
      </c>
      <c r="AI71" s="366">
        <f>N25</f>
        <v>0</v>
      </c>
      <c r="AJ71" s="366">
        <f>N25</f>
        <v>0</v>
      </c>
      <c r="AK71" s="366">
        <f>N25</f>
        <v>0</v>
      </c>
      <c r="AL71" s="427"/>
      <c r="AM71" s="365">
        <f>M25</f>
        <v>0</v>
      </c>
    </row>
    <row r="72" spans="1:39" ht="26.25" hidden="1" customHeight="1" x14ac:dyDescent="0.25">
      <c r="A72" s="373" t="s">
        <v>473</v>
      </c>
      <c r="B72" s="375">
        <f>'annexe 3'!K32</f>
        <v>0</v>
      </c>
      <c r="C72" s="376">
        <f>'annexe 3'!L32</f>
        <v>0</v>
      </c>
      <c r="D72" s="374" t="e">
        <f t="shared" si="18"/>
        <v>#DIV/0!</v>
      </c>
      <c r="E72" s="504"/>
      <c r="F72" s="503"/>
      <c r="G72" s="522" t="s">
        <v>440</v>
      </c>
      <c r="H72" s="442">
        <f>SUM(H69:H71)</f>
        <v>0</v>
      </c>
      <c r="I72" s="443" t="e">
        <f>+H72/H74</f>
        <v>#DIV/0!</v>
      </c>
      <c r="J72" s="442">
        <f>SUM(J69:J71)</f>
        <v>0</v>
      </c>
      <c r="K72" s="445" t="e">
        <f>K69+K70+K71</f>
        <v>#DIV/0!</v>
      </c>
      <c r="M72" s="427" t="s">
        <v>523</v>
      </c>
      <c r="N72" s="430">
        <f>B46</f>
        <v>0</v>
      </c>
      <c r="O72" s="433">
        <f>N46</f>
        <v>0</v>
      </c>
      <c r="P72" s="652" t="s">
        <v>442</v>
      </c>
      <c r="Q72" s="654">
        <v>0</v>
      </c>
      <c r="X72" s="348" t="s">
        <v>439</v>
      </c>
      <c r="Y72" s="647">
        <f>Y68+Y69+Y70+Y71+Z68+Z69+Z70+Z71</f>
        <v>0</v>
      </c>
      <c r="Z72" s="648"/>
      <c r="AG72" s="427" t="s">
        <v>435</v>
      </c>
      <c r="AH72" s="365">
        <f>B32</f>
        <v>0</v>
      </c>
      <c r="AI72" s="366">
        <f>N32</f>
        <v>0</v>
      </c>
      <c r="AJ72" s="366">
        <f>N32</f>
        <v>0</v>
      </c>
      <c r="AK72" s="366">
        <f>N32</f>
        <v>0</v>
      </c>
      <c r="AL72" s="427"/>
      <c r="AM72" s="365">
        <f>M32</f>
        <v>0</v>
      </c>
    </row>
    <row r="73" spans="1:39" ht="34.5" hidden="1" customHeight="1" x14ac:dyDescent="0.25">
      <c r="A73" s="345" t="s">
        <v>301</v>
      </c>
      <c r="B73" s="359">
        <f>B68+B69+B70+B71+B72</f>
        <v>0</v>
      </c>
      <c r="C73" s="359">
        <f>C68+C69+C70+C71+C72</f>
        <v>0</v>
      </c>
      <c r="D73" s="335" t="e">
        <f t="shared" si="18"/>
        <v>#DIV/0!</v>
      </c>
      <c r="E73" s="346">
        <f>E68+E69+E70+E71</f>
        <v>0</v>
      </c>
      <c r="F73" s="436"/>
      <c r="G73" s="521" t="s">
        <v>442</v>
      </c>
      <c r="H73" s="441">
        <f>H74-H72</f>
        <v>0</v>
      </c>
      <c r="I73" s="439" t="e">
        <f>+H73/H74</f>
        <v>#DIV/0!</v>
      </c>
      <c r="J73" s="441"/>
      <c r="K73" s="439"/>
      <c r="M73" s="427" t="s">
        <v>524</v>
      </c>
      <c r="N73" s="430">
        <f>'annexe 3'!D20+'annexe 3'!D32</f>
        <v>0</v>
      </c>
      <c r="O73" s="433">
        <f>'annexe 3'!K20+'annexe 3'!K32</f>
        <v>0</v>
      </c>
      <c r="P73" s="653"/>
      <c r="Q73" s="655"/>
      <c r="X73" s="349" t="s">
        <v>443</v>
      </c>
      <c r="Y73" s="645"/>
      <c r="Z73" s="646"/>
      <c r="AG73" s="427" t="s">
        <v>438</v>
      </c>
      <c r="AH73" s="365">
        <f>B39</f>
        <v>0</v>
      </c>
      <c r="AI73" s="366">
        <f>N39</f>
        <v>0</v>
      </c>
      <c r="AJ73" s="366">
        <f>N39</f>
        <v>0</v>
      </c>
      <c r="AK73" s="366">
        <f>N39</f>
        <v>0</v>
      </c>
      <c r="AL73" s="427"/>
      <c r="AM73" s="365">
        <f>M39</f>
        <v>0</v>
      </c>
    </row>
    <row r="74" spans="1:39" ht="51" hidden="1" customHeight="1" x14ac:dyDescent="0.25">
      <c r="A74" s="373" t="s">
        <v>455</v>
      </c>
      <c r="B74" s="375">
        <v>0</v>
      </c>
      <c r="C74" s="347">
        <v>0</v>
      </c>
      <c r="D74" s="374" t="e">
        <f t="shared" si="18"/>
        <v>#DIV/0!</v>
      </c>
      <c r="E74" s="502">
        <v>0</v>
      </c>
      <c r="F74" s="503"/>
      <c r="G74" s="522" t="s">
        <v>446</v>
      </c>
      <c r="H74" s="441">
        <f>N57+'annexe 3'!K35</f>
        <v>0</v>
      </c>
      <c r="I74" s="444">
        <v>1</v>
      </c>
      <c r="J74" s="441"/>
      <c r="K74" s="444"/>
      <c r="M74" s="427" t="s">
        <v>426</v>
      </c>
      <c r="N74" s="430">
        <f>'annexe 3'!E11</f>
        <v>0</v>
      </c>
      <c r="O74" s="433">
        <v>0</v>
      </c>
      <c r="P74" s="431" t="s">
        <v>525</v>
      </c>
      <c r="Q74" s="434"/>
      <c r="X74" s="349" t="s">
        <v>445</v>
      </c>
      <c r="Y74" s="651"/>
      <c r="Z74" s="638"/>
      <c r="AG74" s="427" t="s">
        <v>441</v>
      </c>
      <c r="AH74" s="365">
        <f>B46</f>
        <v>0</v>
      </c>
      <c r="AI74" s="366">
        <f>N46</f>
        <v>0</v>
      </c>
      <c r="AJ74" s="366">
        <f>N46</f>
        <v>0</v>
      </c>
      <c r="AK74" s="366">
        <f>N46</f>
        <v>0</v>
      </c>
      <c r="AL74" s="427"/>
      <c r="AM74" s="365">
        <f>M46</f>
        <v>0</v>
      </c>
    </row>
    <row r="75" spans="1:39" ht="27" hidden="1" x14ac:dyDescent="0.25">
      <c r="A75" s="636" t="s">
        <v>444</v>
      </c>
      <c r="B75" s="637"/>
      <c r="C75" s="637"/>
      <c r="D75" s="638"/>
      <c r="E75" s="506">
        <v>0</v>
      </c>
      <c r="F75" s="503"/>
      <c r="G75" s="523"/>
      <c r="H75" s="300"/>
      <c r="I75" s="300"/>
      <c r="J75" s="300"/>
      <c r="K75" s="300"/>
      <c r="M75" s="429" t="s">
        <v>301</v>
      </c>
      <c r="N75" s="437">
        <f>ROUNDDOWN(SUM(N68:N74),0)</f>
        <v>0</v>
      </c>
      <c r="O75" s="437">
        <f>ROUNDDOWN(SUM(O68:O74),0)</f>
        <v>0</v>
      </c>
      <c r="P75" s="428"/>
      <c r="Q75" s="432">
        <v>0</v>
      </c>
      <c r="X75" s="350" t="s">
        <v>447</v>
      </c>
      <c r="Y75" s="649">
        <f>Y73+Y74</f>
        <v>0</v>
      </c>
      <c r="Z75" s="650"/>
      <c r="AG75" s="427" t="s">
        <v>289</v>
      </c>
      <c r="AH75" s="365">
        <f>B55</f>
        <v>0</v>
      </c>
      <c r="AI75" s="366">
        <f>N55</f>
        <v>0</v>
      </c>
      <c r="AJ75" s="366">
        <f>N55</f>
        <v>0</v>
      </c>
      <c r="AK75" s="366">
        <f>N55</f>
        <v>0</v>
      </c>
      <c r="AL75" s="427"/>
      <c r="AM75" s="365">
        <f>M55</f>
        <v>0</v>
      </c>
    </row>
    <row r="76" spans="1:39" ht="23.25" hidden="1" customHeight="1" x14ac:dyDescent="0.25">
      <c r="A76" s="501"/>
      <c r="B76" s="501"/>
      <c r="C76" s="501"/>
      <c r="D76" s="501"/>
      <c r="E76" s="507">
        <f>IF((E73+E74+E75)&lt;=200000,(+E73+E74+E75),"ALERTE")</f>
        <v>0</v>
      </c>
      <c r="F76" s="508"/>
      <c r="G76" s="598" t="s">
        <v>459</v>
      </c>
      <c r="H76" s="598"/>
      <c r="I76" s="598"/>
      <c r="J76" s="598"/>
      <c r="K76" s="598"/>
      <c r="X76" s="349" t="s">
        <v>449</v>
      </c>
      <c r="Y76" s="664"/>
      <c r="Z76" s="664"/>
      <c r="AG76" s="659" t="s">
        <v>448</v>
      </c>
      <c r="AH76" s="660"/>
      <c r="AI76" s="367">
        <f>SUM(AI69:AI75)</f>
        <v>0</v>
      </c>
      <c r="AJ76" s="367">
        <f>SUM(AJ69:AJ75)</f>
        <v>0</v>
      </c>
      <c r="AK76" s="367">
        <f t="shared" ref="AK76:AM76" si="20">SUM(AK69:AK75)</f>
        <v>0</v>
      </c>
      <c r="AL76" s="427"/>
      <c r="AM76" s="367">
        <f t="shared" si="20"/>
        <v>0</v>
      </c>
    </row>
    <row r="77" spans="1:39" ht="25.5" hidden="1" customHeight="1" x14ac:dyDescent="0.25">
      <c r="X77" s="350" t="s">
        <v>452</v>
      </c>
      <c r="Y77" s="661">
        <f>Y72+Y75-Y76</f>
        <v>0</v>
      </c>
      <c r="Z77" s="662"/>
      <c r="AG77" s="659" t="s">
        <v>450</v>
      </c>
      <c r="AH77" s="660"/>
      <c r="AI77" s="368"/>
      <c r="AJ77" s="368"/>
      <c r="AK77" s="368" t="s">
        <v>451</v>
      </c>
      <c r="AL77" s="427"/>
      <c r="AM77" s="368"/>
    </row>
    <row r="78" spans="1:39" ht="27" x14ac:dyDescent="0.25">
      <c r="X78" s="351" t="s">
        <v>456</v>
      </c>
      <c r="Y78" s="663"/>
      <c r="Z78" s="663"/>
    </row>
  </sheetData>
  <mergeCells count="44">
    <mergeCell ref="AG77:AH77"/>
    <mergeCell ref="AG76:AH76"/>
    <mergeCell ref="Y77:Z77"/>
    <mergeCell ref="Y78:Z78"/>
    <mergeCell ref="Y76:Z76"/>
    <mergeCell ref="A75:D75"/>
    <mergeCell ref="A66:E66"/>
    <mergeCell ref="X66:Z66"/>
    <mergeCell ref="Y73:Z73"/>
    <mergeCell ref="Y72:Z72"/>
    <mergeCell ref="Y75:Z75"/>
    <mergeCell ref="Y74:Z74"/>
    <mergeCell ref="P72:P73"/>
    <mergeCell ref="Q72:Q73"/>
    <mergeCell ref="M66:Q66"/>
    <mergeCell ref="G66:K66"/>
    <mergeCell ref="AL67:AM67"/>
    <mergeCell ref="AG67:AH67"/>
    <mergeCell ref="X5:AE5"/>
    <mergeCell ref="X57:AA57"/>
    <mergeCell ref="X9:AA9"/>
    <mergeCell ref="X18:AA18"/>
    <mergeCell ref="X25:AA25"/>
    <mergeCell ref="X32:AA32"/>
    <mergeCell ref="X39:AA39"/>
    <mergeCell ref="X46:AA46"/>
    <mergeCell ref="X55:AA55"/>
    <mergeCell ref="X56:AA56"/>
    <mergeCell ref="AI67:AK67"/>
    <mergeCell ref="AG66:AH66"/>
    <mergeCell ref="B5:E5"/>
    <mergeCell ref="F5:F6"/>
    <mergeCell ref="H5:I5"/>
    <mergeCell ref="G5:G6"/>
    <mergeCell ref="M5:W5"/>
    <mergeCell ref="G76:K76"/>
    <mergeCell ref="H67:I67"/>
    <mergeCell ref="J67:K67"/>
    <mergeCell ref="P68:P69"/>
    <mergeCell ref="Q68:Q69"/>
    <mergeCell ref="P70:P71"/>
    <mergeCell ref="Q70:Q71"/>
    <mergeCell ref="M67:N67"/>
    <mergeCell ref="P67:Q67"/>
  </mergeCells>
  <dataValidations count="3">
    <dataValidation type="list" allowBlank="1" showInputMessage="1" showErrorMessage="1" sqref="P2" xr:uid="{00000000-0002-0000-0100-000000000000}">
      <formula1>$AJ$2:$AJ$3</formula1>
    </dataValidation>
    <dataValidation type="list" allowBlank="1" showInputMessage="1" showErrorMessage="1" sqref="N2" xr:uid="{00000000-0002-0000-0100-000001000000}">
      <formula1>$AG$2:$AG$5</formula1>
    </dataValidation>
    <dataValidation type="list" allowBlank="1" showInputMessage="1" showErrorMessage="1" sqref="N3" xr:uid="{00000000-0002-0000-0100-000002000000}">
      <formula1>$AL$2:$AL$3</formula1>
    </dataValidation>
  </dataValidations>
  <printOptions horizontalCentered="1"/>
  <pageMargins left="0.23622047244094491" right="0.23622047244094491" top="0.47244094488188981" bottom="0.35433070866141736" header="0.51181102362204722" footer="0.23622047244094491"/>
  <pageSetup paperSize="9" scale="72" firstPageNumber="0" fitToHeight="0" orientation="landscape" r:id="rId1"/>
  <headerFooter>
    <oddFooter>&amp;C&amp;8Date de mise à jour : 06/02/2018&amp;R&amp;8&amp;A</oddFooter>
  </headerFooter>
  <rowBreaks count="1" manualBreakCount="1">
    <brk id="32"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tabColor rgb="FFFFFFFF"/>
    <pageSetUpPr fitToPage="1"/>
  </sheetPr>
  <dimension ref="A2:J40"/>
  <sheetViews>
    <sheetView view="pageBreakPreview" zoomScaleNormal="137" zoomScaleSheetLayoutView="100" zoomScalePageLayoutView="120" workbookViewId="0">
      <selection activeCell="A2" sqref="A2:J2"/>
    </sheetView>
  </sheetViews>
  <sheetFormatPr baseColWidth="10" defaultColWidth="9.1796875" defaultRowHeight="12.5" x14ac:dyDescent="0.25"/>
  <cols>
    <col min="1" max="1" width="16.1796875"/>
    <col min="2" max="2" width="13.26953125"/>
    <col min="3" max="3" width="15.453125"/>
    <col min="4" max="4" width="14.453125"/>
    <col min="5" max="6" width="15.453125" customWidth="1"/>
    <col min="7" max="7" width="15.7265625" customWidth="1"/>
    <col min="8" max="8" width="14.7265625"/>
    <col min="9" max="9" width="16.453125"/>
    <col min="10" max="10" width="12.54296875"/>
    <col min="11" max="1025" width="10.7265625"/>
  </cols>
  <sheetData>
    <row r="2" spans="1:10" ht="14" x14ac:dyDescent="0.25">
      <c r="A2" s="665" t="s">
        <v>297</v>
      </c>
      <c r="B2" s="665"/>
      <c r="C2" s="665"/>
      <c r="D2" s="665"/>
      <c r="E2" s="665"/>
      <c r="F2" s="665"/>
      <c r="G2" s="665"/>
      <c r="H2" s="665"/>
      <c r="I2" s="665"/>
      <c r="J2" s="665"/>
    </row>
    <row r="3" spans="1:10" ht="14" x14ac:dyDescent="0.3">
      <c r="A3" s="14"/>
      <c r="B3" s="14"/>
      <c r="C3" s="14"/>
      <c r="D3" s="14"/>
      <c r="E3" s="14"/>
      <c r="F3" s="15"/>
      <c r="G3" s="15"/>
      <c r="H3" s="15"/>
      <c r="I3" s="15"/>
      <c r="J3" s="15"/>
    </row>
    <row r="4" spans="1:10" ht="14.9" customHeight="1" x14ac:dyDescent="0.25">
      <c r="A4" s="666" t="s">
        <v>31</v>
      </c>
      <c r="B4" s="666"/>
      <c r="C4" s="666"/>
      <c r="D4" s="666"/>
      <c r="E4" s="666"/>
      <c r="F4" s="666"/>
      <c r="G4" s="666"/>
      <c r="H4" s="666"/>
      <c r="I4" s="666"/>
      <c r="J4" s="666"/>
    </row>
    <row r="5" spans="1:10" s="210" customFormat="1" ht="113.25" customHeight="1" x14ac:dyDescent="0.25">
      <c r="A5" s="211" t="s">
        <v>32</v>
      </c>
      <c r="B5" s="211" t="s">
        <v>33</v>
      </c>
      <c r="C5" s="211" t="s">
        <v>34</v>
      </c>
      <c r="D5" s="211" t="s">
        <v>35</v>
      </c>
      <c r="E5" s="667" t="s">
        <v>36</v>
      </c>
      <c r="F5" s="667"/>
      <c r="G5" s="667" t="s">
        <v>510</v>
      </c>
      <c r="H5" s="667"/>
      <c r="I5" s="211" t="s">
        <v>37</v>
      </c>
      <c r="J5" s="211" t="s">
        <v>38</v>
      </c>
    </row>
    <row r="6" spans="1:10" s="210" customFormat="1" ht="62.25" customHeight="1" x14ac:dyDescent="0.25">
      <c r="A6" s="212"/>
      <c r="B6" s="212"/>
      <c r="C6" s="212"/>
      <c r="D6" s="212"/>
      <c r="E6" s="211" t="s">
        <v>39</v>
      </c>
      <c r="F6" s="211" t="s">
        <v>530</v>
      </c>
      <c r="G6" s="211" t="s">
        <v>41</v>
      </c>
      <c r="H6" s="211" t="s">
        <v>40</v>
      </c>
      <c r="I6" s="212"/>
      <c r="J6" s="212"/>
    </row>
    <row r="7" spans="1:10" s="210" customFormat="1" x14ac:dyDescent="0.25">
      <c r="A7" s="213"/>
      <c r="B7" s="213"/>
      <c r="C7" s="213"/>
      <c r="D7" s="213"/>
      <c r="E7" s="214"/>
      <c r="F7" s="214"/>
      <c r="G7" s="214"/>
      <c r="H7" s="214"/>
      <c r="I7" s="214"/>
      <c r="J7" s="215"/>
    </row>
    <row r="8" spans="1:10" s="210" customFormat="1" x14ac:dyDescent="0.25">
      <c r="A8" s="216"/>
      <c r="B8" s="216"/>
      <c r="C8" s="216"/>
      <c r="D8" s="216"/>
      <c r="E8" s="217"/>
      <c r="F8" s="217"/>
      <c r="G8" s="217"/>
      <c r="H8" s="217"/>
      <c r="I8" s="217"/>
      <c r="J8" s="218"/>
    </row>
    <row r="9" spans="1:10" s="210" customFormat="1" x14ac:dyDescent="0.25">
      <c r="A9" s="216"/>
      <c r="B9" s="216"/>
      <c r="C9" s="216"/>
      <c r="D9" s="216"/>
      <c r="E9" s="217"/>
      <c r="F9" s="217"/>
      <c r="G9" s="217"/>
      <c r="H9" s="217"/>
      <c r="I9" s="217"/>
      <c r="J9" s="218"/>
    </row>
    <row r="10" spans="1:10" s="210" customFormat="1" x14ac:dyDescent="0.25">
      <c r="A10" s="216"/>
      <c r="B10" s="216"/>
      <c r="C10" s="216"/>
      <c r="D10" s="216"/>
      <c r="E10" s="217"/>
      <c r="F10" s="217"/>
      <c r="G10" s="217"/>
      <c r="H10" s="217"/>
      <c r="I10" s="217"/>
      <c r="J10" s="218"/>
    </row>
    <row r="11" spans="1:10" s="210" customFormat="1" x14ac:dyDescent="0.25">
      <c r="A11" s="216"/>
      <c r="B11" s="216"/>
      <c r="C11" s="216"/>
      <c r="D11" s="216"/>
      <c r="E11" s="217"/>
      <c r="F11" s="217"/>
      <c r="G11" s="217"/>
      <c r="H11" s="217"/>
      <c r="I11" s="217"/>
      <c r="J11" s="218"/>
    </row>
    <row r="12" spans="1:10" s="210" customFormat="1" x14ac:dyDescent="0.25">
      <c r="A12" s="216"/>
      <c r="B12" s="216"/>
      <c r="C12" s="216"/>
      <c r="D12" s="216"/>
      <c r="E12" s="217"/>
      <c r="F12" s="217"/>
      <c r="G12" s="217"/>
      <c r="H12" s="217"/>
      <c r="I12" s="217"/>
      <c r="J12" s="218"/>
    </row>
    <row r="13" spans="1:10" s="210" customFormat="1" x14ac:dyDescent="0.25">
      <c r="A13" s="216"/>
      <c r="B13" s="216"/>
      <c r="C13" s="216"/>
      <c r="D13" s="216"/>
      <c r="E13" s="217"/>
      <c r="F13" s="217"/>
      <c r="G13" s="217"/>
      <c r="H13" s="217"/>
      <c r="I13" s="217"/>
      <c r="J13" s="218"/>
    </row>
    <row r="14" spans="1:10" s="210" customFormat="1" x14ac:dyDescent="0.25">
      <c r="A14" s="216"/>
      <c r="B14" s="216"/>
      <c r="C14" s="216"/>
      <c r="D14" s="216"/>
      <c r="E14" s="217"/>
      <c r="F14" s="217"/>
      <c r="G14" s="217"/>
      <c r="H14" s="217"/>
      <c r="I14" s="217"/>
      <c r="J14" s="218"/>
    </row>
    <row r="15" spans="1:10" s="210" customFormat="1" x14ac:dyDescent="0.25">
      <c r="A15" s="216"/>
      <c r="B15" s="216"/>
      <c r="C15" s="216"/>
      <c r="D15" s="216"/>
      <c r="E15" s="217"/>
      <c r="F15" s="217"/>
      <c r="G15" s="217"/>
      <c r="H15" s="217"/>
      <c r="I15" s="217"/>
      <c r="J15" s="218"/>
    </row>
    <row r="16" spans="1:10" s="210" customFormat="1" x14ac:dyDescent="0.25">
      <c r="A16" s="216"/>
      <c r="B16" s="216"/>
      <c r="C16" s="216"/>
      <c r="D16" s="216"/>
      <c r="E16" s="217"/>
      <c r="F16" s="217"/>
      <c r="G16" s="217"/>
      <c r="H16" s="217"/>
      <c r="I16" s="217"/>
      <c r="J16" s="218"/>
    </row>
    <row r="17" spans="1:10" s="210" customFormat="1" x14ac:dyDescent="0.25">
      <c r="A17" s="216"/>
      <c r="B17" s="216"/>
      <c r="C17" s="216"/>
      <c r="D17" s="216"/>
      <c r="E17" s="217"/>
      <c r="F17" s="217"/>
      <c r="G17" s="217"/>
      <c r="H17" s="217"/>
      <c r="I17" s="217"/>
      <c r="J17" s="218"/>
    </row>
    <row r="18" spans="1:10" s="210" customFormat="1" x14ac:dyDescent="0.25">
      <c r="A18" s="216"/>
      <c r="B18" s="216"/>
      <c r="C18" s="216"/>
      <c r="D18" s="216"/>
      <c r="E18" s="217"/>
      <c r="F18" s="217"/>
      <c r="G18" s="217"/>
      <c r="H18" s="217"/>
      <c r="I18" s="217"/>
      <c r="J18" s="218"/>
    </row>
    <row r="19" spans="1:10" s="210" customFormat="1" x14ac:dyDescent="0.25">
      <c r="A19" s="216"/>
      <c r="B19" s="216"/>
      <c r="C19" s="216"/>
      <c r="D19" s="231"/>
      <c r="E19" s="217"/>
      <c r="F19" s="217"/>
      <c r="G19" s="217"/>
      <c r="H19" s="217"/>
      <c r="I19" s="217"/>
      <c r="J19" s="218"/>
    </row>
    <row r="20" spans="1:10" s="210" customFormat="1" x14ac:dyDescent="0.25">
      <c r="A20" s="216"/>
      <c r="B20" s="216"/>
      <c r="C20" s="216"/>
      <c r="D20" s="216"/>
      <c r="E20" s="217"/>
      <c r="F20" s="217"/>
      <c r="G20" s="217"/>
      <c r="H20" s="217"/>
      <c r="I20" s="217"/>
      <c r="J20" s="218"/>
    </row>
    <row r="21" spans="1:10" s="210" customFormat="1" x14ac:dyDescent="0.25">
      <c r="A21" s="216"/>
      <c r="B21" s="216"/>
      <c r="C21" s="216"/>
      <c r="D21" s="216"/>
      <c r="E21" s="217"/>
      <c r="F21" s="217"/>
      <c r="G21" s="217"/>
      <c r="H21" s="217"/>
      <c r="I21" s="217"/>
      <c r="J21" s="218"/>
    </row>
    <row r="22" spans="1:10" s="210" customFormat="1" x14ac:dyDescent="0.25">
      <c r="A22" s="216"/>
      <c r="B22" s="216"/>
      <c r="C22" s="216"/>
      <c r="D22" s="216"/>
      <c r="E22" s="217"/>
      <c r="F22" s="217"/>
      <c r="G22" s="217"/>
      <c r="H22" s="217"/>
      <c r="I22" s="217"/>
      <c r="J22" s="218"/>
    </row>
    <row r="23" spans="1:10" s="210" customFormat="1" x14ac:dyDescent="0.25">
      <c r="A23" s="216"/>
      <c r="B23" s="216"/>
      <c r="C23" s="216"/>
      <c r="D23" s="216"/>
      <c r="E23" s="217"/>
      <c r="F23" s="217"/>
      <c r="G23" s="217"/>
      <c r="H23" s="217"/>
      <c r="I23" s="217"/>
      <c r="J23" s="218"/>
    </row>
    <row r="24" spans="1:10" s="210" customFormat="1" x14ac:dyDescent="0.25">
      <c r="A24" s="216"/>
      <c r="B24" s="216"/>
      <c r="C24" s="216"/>
      <c r="D24" s="216"/>
      <c r="E24" s="217"/>
      <c r="F24" s="217"/>
      <c r="G24" s="217"/>
      <c r="H24" s="217"/>
      <c r="I24" s="217"/>
      <c r="J24" s="218"/>
    </row>
    <row r="25" spans="1:10" s="210" customFormat="1" x14ac:dyDescent="0.25">
      <c r="A25" s="216"/>
      <c r="B25" s="216"/>
      <c r="C25" s="216"/>
      <c r="D25" s="216"/>
      <c r="E25" s="217"/>
      <c r="F25" s="217"/>
      <c r="G25" s="217"/>
      <c r="H25" s="217"/>
      <c r="I25" s="217"/>
      <c r="J25" s="218"/>
    </row>
    <row r="26" spans="1:10" s="210" customFormat="1" x14ac:dyDescent="0.25">
      <c r="A26" s="219"/>
      <c r="B26" s="219"/>
      <c r="C26" s="219"/>
      <c r="D26" s="219"/>
      <c r="E26" s="220"/>
      <c r="F26" s="220"/>
      <c r="G26" s="220"/>
      <c r="H26" s="220"/>
      <c r="I26" s="220"/>
      <c r="J26" s="221"/>
    </row>
    <row r="27" spans="1:10" s="210" customFormat="1" x14ac:dyDescent="0.25"/>
    <row r="28" spans="1:10" s="210" customFormat="1" x14ac:dyDescent="0.25"/>
    <row r="29" spans="1:10" s="210" customFormat="1" x14ac:dyDescent="0.25"/>
    <row r="30" spans="1:10" s="210" customFormat="1" x14ac:dyDescent="0.25"/>
    <row r="31" spans="1:10" s="210" customFormat="1" x14ac:dyDescent="0.25"/>
    <row r="32" spans="1:10" s="210" customFormat="1" x14ac:dyDescent="0.25"/>
    <row r="33" s="210" customFormat="1" x14ac:dyDescent="0.25"/>
    <row r="34" s="210" customFormat="1" x14ac:dyDescent="0.25"/>
    <row r="40" ht="13.4" customHeight="1" x14ac:dyDescent="0.25"/>
  </sheetData>
  <mergeCells count="4">
    <mergeCell ref="A2:J2"/>
    <mergeCell ref="A4:J4"/>
    <mergeCell ref="E5:F5"/>
    <mergeCell ref="G5:H5"/>
  </mergeCells>
  <printOptions horizontalCentered="1"/>
  <pageMargins left="0.23622047244094491" right="0.23622047244094491" top="0.47244094488188981" bottom="0.35433070866141736" header="0.51181102362204722" footer="0.23622047244094491"/>
  <pageSetup paperSize="9" scale="97" firstPageNumber="0" orientation="landscape" r:id="rId1"/>
  <headerFooter>
    <oddFooter>&amp;C&amp;8Date de mise à jour : 06/02/2018&amp;R&amp;8&amp;A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8"/>
  <sheetViews>
    <sheetView view="pageBreakPreview" zoomScale="110" zoomScaleNormal="100" zoomScaleSheetLayoutView="110" workbookViewId="0">
      <selection activeCell="M12" sqref="M12"/>
    </sheetView>
  </sheetViews>
  <sheetFormatPr baseColWidth="10" defaultColWidth="11.453125" defaultRowHeight="12.5" x14ac:dyDescent="0.25"/>
  <cols>
    <col min="1" max="1" width="27.7265625" style="300" customWidth="1"/>
    <col min="2" max="5" width="18.54296875" style="300" customWidth="1"/>
    <col min="6" max="6" width="36.453125" style="300" customWidth="1"/>
    <col min="7" max="8" width="20.1796875" style="300" hidden="1" customWidth="1"/>
    <col min="9" max="9" width="18" style="300" hidden="1" customWidth="1"/>
    <col min="10" max="10" width="19.54296875" style="300" hidden="1" customWidth="1"/>
    <col min="11" max="11" width="0" style="300" hidden="1" customWidth="1"/>
    <col min="12" max="16384" width="11.453125" style="300"/>
  </cols>
  <sheetData>
    <row r="1" spans="1:10" x14ac:dyDescent="0.25">
      <c r="A1" s="692" t="s">
        <v>312</v>
      </c>
      <c r="B1" s="692"/>
      <c r="C1" s="692"/>
      <c r="D1" s="692"/>
      <c r="E1" s="692"/>
      <c r="F1" s="692"/>
      <c r="G1" s="568"/>
      <c r="H1" s="568"/>
    </row>
    <row r="2" spans="1:10" x14ac:dyDescent="0.25">
      <c r="A2" s="569"/>
      <c r="D2" s="115"/>
      <c r="G2" s="568"/>
      <c r="H2" s="568"/>
    </row>
    <row r="3" spans="1:10" x14ac:dyDescent="0.25">
      <c r="A3" s="692" t="s">
        <v>313</v>
      </c>
      <c r="B3" s="692"/>
      <c r="C3" s="692"/>
      <c r="D3" s="692"/>
      <c r="E3" s="692"/>
      <c r="F3" s="692"/>
      <c r="G3" s="568"/>
      <c r="H3" s="568"/>
    </row>
    <row r="4" spans="1:10" ht="13" x14ac:dyDescent="0.25">
      <c r="D4" s="115"/>
      <c r="G4" s="668" t="s">
        <v>385</v>
      </c>
      <c r="H4" s="669"/>
      <c r="I4" s="669"/>
      <c r="J4" s="670"/>
    </row>
    <row r="5" spans="1:10" ht="65.25" customHeight="1" x14ac:dyDescent="0.25">
      <c r="A5" s="570"/>
      <c r="B5" s="567" t="s">
        <v>314</v>
      </c>
      <c r="C5" s="567" t="s">
        <v>314</v>
      </c>
      <c r="D5" s="566" t="s">
        <v>315</v>
      </c>
      <c r="E5" s="567" t="s">
        <v>316</v>
      </c>
      <c r="F5" s="427" t="s">
        <v>317</v>
      </c>
      <c r="G5" s="329" t="s">
        <v>386</v>
      </c>
      <c r="H5" s="329" t="s">
        <v>386</v>
      </c>
      <c r="I5" s="330" t="s">
        <v>387</v>
      </c>
      <c r="J5" s="329" t="s">
        <v>388</v>
      </c>
    </row>
    <row r="6" spans="1:10" ht="40.5" x14ac:dyDescent="0.25">
      <c r="A6" s="690" t="s">
        <v>318</v>
      </c>
      <c r="B6" s="427" t="s">
        <v>319</v>
      </c>
      <c r="C6" s="427" t="s">
        <v>320</v>
      </c>
      <c r="D6" s="427" t="s">
        <v>321</v>
      </c>
      <c r="E6" s="235"/>
      <c r="F6" s="691" t="s">
        <v>322</v>
      </c>
      <c r="G6" s="317" t="s">
        <v>319</v>
      </c>
      <c r="H6" s="317" t="s">
        <v>389</v>
      </c>
      <c r="I6" s="317" t="s">
        <v>321</v>
      </c>
      <c r="J6" s="327"/>
    </row>
    <row r="7" spans="1:10" ht="28.5" customHeight="1" x14ac:dyDescent="0.25">
      <c r="A7" s="690" t="s">
        <v>323</v>
      </c>
      <c r="B7" s="333">
        <v>0</v>
      </c>
      <c r="C7" s="333">
        <v>0</v>
      </c>
      <c r="D7" s="333">
        <f>C7-B7</f>
        <v>0</v>
      </c>
      <c r="E7" s="332">
        <f>ROUNDDOWN(D7*0.5,0)</f>
        <v>0</v>
      </c>
      <c r="F7" s="691"/>
      <c r="G7" s="333">
        <v>0</v>
      </c>
      <c r="H7" s="333">
        <v>0</v>
      </c>
      <c r="I7" s="333">
        <f>H7-G7</f>
        <v>0</v>
      </c>
      <c r="J7" s="332">
        <f>ROUNDDOWN(I7*0.5,0)</f>
        <v>0</v>
      </c>
    </row>
    <row r="8" spans="1:10" ht="40.5" x14ac:dyDescent="0.25">
      <c r="A8" s="690" t="s">
        <v>324</v>
      </c>
      <c r="B8" s="427" t="s">
        <v>325</v>
      </c>
      <c r="C8" s="427" t="s">
        <v>326</v>
      </c>
      <c r="D8" s="427" t="s">
        <v>327</v>
      </c>
      <c r="E8" s="235"/>
      <c r="F8" s="691" t="s">
        <v>328</v>
      </c>
      <c r="G8" s="317" t="s">
        <v>325</v>
      </c>
      <c r="H8" s="317" t="s">
        <v>390</v>
      </c>
      <c r="I8" s="317" t="s">
        <v>327</v>
      </c>
      <c r="J8" s="327"/>
    </row>
    <row r="9" spans="1:10" ht="30.75" customHeight="1" x14ac:dyDescent="0.25">
      <c r="A9" s="690"/>
      <c r="B9" s="333">
        <v>0</v>
      </c>
      <c r="C9" s="333">
        <v>0</v>
      </c>
      <c r="D9" s="333">
        <f>C9-B9</f>
        <v>0</v>
      </c>
      <c r="E9" s="332">
        <f>ROUNDDOWN(D9*0.5,0)</f>
        <v>0</v>
      </c>
      <c r="F9" s="691" t="s">
        <v>322</v>
      </c>
      <c r="G9" s="333">
        <v>0</v>
      </c>
      <c r="H9" s="333">
        <v>0</v>
      </c>
      <c r="I9" s="333">
        <f>H9-G9</f>
        <v>0</v>
      </c>
      <c r="J9" s="332">
        <f>ROUNDDOWN(I9*0.5,0)</f>
        <v>0</v>
      </c>
    </row>
    <row r="10" spans="1:10" ht="40.5" x14ac:dyDescent="0.25">
      <c r="A10" s="690" t="s">
        <v>329</v>
      </c>
      <c r="B10" s="236"/>
      <c r="C10" s="236"/>
      <c r="D10" s="427" t="s">
        <v>330</v>
      </c>
      <c r="E10" s="235"/>
      <c r="F10" s="691" t="s">
        <v>331</v>
      </c>
      <c r="G10" s="318"/>
      <c r="H10" s="318"/>
      <c r="I10" s="317" t="s">
        <v>330</v>
      </c>
      <c r="J10" s="327"/>
    </row>
    <row r="11" spans="1:10" ht="24.75" customHeight="1" x14ac:dyDescent="0.25">
      <c r="A11" s="690"/>
      <c r="B11" s="236"/>
      <c r="C11" s="236"/>
      <c r="D11" s="334">
        <v>0</v>
      </c>
      <c r="E11" s="332">
        <f>ROUNDDOWN(D11*0.5,0)</f>
        <v>0</v>
      </c>
      <c r="F11" s="691"/>
      <c r="G11" s="318"/>
      <c r="H11" s="318"/>
      <c r="I11" s="333">
        <v>0</v>
      </c>
      <c r="J11" s="332">
        <f>ROUNDDOWN(I11*0.5,0)</f>
        <v>0</v>
      </c>
    </row>
    <row r="12" spans="1:10" ht="54" x14ac:dyDescent="0.25">
      <c r="A12" s="690" t="s">
        <v>332</v>
      </c>
      <c r="B12" s="236"/>
      <c r="C12" s="236"/>
      <c r="D12" s="427" t="s">
        <v>333</v>
      </c>
      <c r="E12" s="235"/>
      <c r="F12" s="691" t="s">
        <v>334</v>
      </c>
      <c r="G12" s="318"/>
      <c r="H12" s="318"/>
      <c r="I12" s="317" t="s">
        <v>333</v>
      </c>
      <c r="J12" s="327"/>
    </row>
    <row r="13" spans="1:10" ht="40.5" customHeight="1" x14ac:dyDescent="0.25">
      <c r="A13" s="690"/>
      <c r="B13" s="236"/>
      <c r="C13" s="236"/>
      <c r="D13" s="334">
        <v>0</v>
      </c>
      <c r="E13" s="332">
        <f>ROUNDDOWN(D13*0.5,0)</f>
        <v>0</v>
      </c>
      <c r="F13" s="691"/>
      <c r="G13" s="318"/>
      <c r="H13" s="328"/>
      <c r="I13" s="333">
        <v>0</v>
      </c>
      <c r="J13" s="332">
        <f>ROUNDDOWN(I13*0.5,0)</f>
        <v>0</v>
      </c>
    </row>
    <row r="14" spans="1:10" ht="27.75" customHeight="1" x14ac:dyDescent="0.25">
      <c r="C14" s="392" t="s">
        <v>301</v>
      </c>
      <c r="D14" s="334">
        <f>D7+D9+D11+D13</f>
        <v>0</v>
      </c>
      <c r="E14" s="333">
        <f>E7+E9+E11+E13</f>
        <v>0</v>
      </c>
      <c r="G14" s="568"/>
      <c r="H14" s="331" t="s">
        <v>301</v>
      </c>
      <c r="I14" s="334">
        <f>I7+I9+I11+I13</f>
        <v>0</v>
      </c>
      <c r="J14" s="333">
        <f>J7+J9+J11+J13</f>
        <v>0</v>
      </c>
    </row>
    <row r="15" spans="1:10" x14ac:dyDescent="0.25">
      <c r="G15" s="568"/>
      <c r="H15" s="568"/>
    </row>
    <row r="16" spans="1:10" x14ac:dyDescent="0.25">
      <c r="G16" s="568"/>
      <c r="H16" s="568"/>
    </row>
    <row r="17" spans="7:10" x14ac:dyDescent="0.25">
      <c r="G17" s="324" t="s">
        <v>391</v>
      </c>
      <c r="H17" s="571"/>
      <c r="I17" s="568"/>
      <c r="J17" s="572"/>
    </row>
    <row r="18" spans="7:10" x14ac:dyDescent="0.25">
      <c r="G18" s="573" t="s">
        <v>392</v>
      </c>
      <c r="H18" s="574"/>
      <c r="I18" s="575"/>
      <c r="J18" s="576"/>
    </row>
    <row r="19" spans="7:10" x14ac:dyDescent="0.25">
      <c r="G19" s="573" t="s">
        <v>393</v>
      </c>
      <c r="H19" s="577"/>
      <c r="I19" s="568"/>
      <c r="J19" s="572"/>
    </row>
    <row r="20" spans="7:10" x14ac:dyDescent="0.25">
      <c r="G20" s="573" t="s">
        <v>394</v>
      </c>
      <c r="H20" s="578">
        <v>0</v>
      </c>
      <c r="J20" s="579"/>
    </row>
    <row r="21" spans="7:10" x14ac:dyDescent="0.25">
      <c r="G21" s="580"/>
      <c r="H21" s="581"/>
      <c r="I21" s="582"/>
      <c r="J21" s="579"/>
    </row>
    <row r="22" spans="7:10" x14ac:dyDescent="0.25">
      <c r="G22" s="671" t="s">
        <v>395</v>
      </c>
      <c r="H22" s="672"/>
      <c r="I22" s="583"/>
      <c r="J22" s="579"/>
    </row>
    <row r="23" spans="7:10" x14ac:dyDescent="0.25">
      <c r="G23" s="582"/>
      <c r="H23" s="584"/>
      <c r="I23" s="582"/>
      <c r="J23" s="579"/>
    </row>
    <row r="24" spans="7:10" x14ac:dyDescent="0.25">
      <c r="G24" s="582"/>
      <c r="H24" s="585"/>
      <c r="I24" s="582"/>
      <c r="J24" s="579"/>
    </row>
    <row r="25" spans="7:10" x14ac:dyDescent="0.25">
      <c r="G25" s="325" t="s">
        <v>396</v>
      </c>
      <c r="H25" s="586"/>
      <c r="I25" s="326"/>
      <c r="J25" s="587"/>
    </row>
    <row r="26" spans="7:10" x14ac:dyDescent="0.25">
      <c r="G26" s="681" t="s">
        <v>397</v>
      </c>
      <c r="H26" s="682"/>
      <c r="I26" s="683"/>
      <c r="J26" s="323">
        <v>0</v>
      </c>
    </row>
    <row r="27" spans="7:10" x14ac:dyDescent="0.25">
      <c r="G27" s="681" t="s">
        <v>398</v>
      </c>
      <c r="H27" s="682"/>
      <c r="I27" s="683"/>
      <c r="J27" s="323"/>
    </row>
    <row r="28" spans="7:10" x14ac:dyDescent="0.25">
      <c r="G28" s="684" t="s">
        <v>399</v>
      </c>
      <c r="H28" s="685"/>
      <c r="I28" s="686"/>
      <c r="J28" s="321">
        <v>0</v>
      </c>
    </row>
    <row r="29" spans="7:10" x14ac:dyDescent="0.25">
      <c r="G29" s="684" t="s">
        <v>400</v>
      </c>
      <c r="H29" s="685"/>
      <c r="I29" s="686"/>
      <c r="J29" s="323">
        <v>0</v>
      </c>
    </row>
    <row r="30" spans="7:10" x14ac:dyDescent="0.25">
      <c r="G30" s="681" t="s">
        <v>472</v>
      </c>
      <c r="H30" s="682"/>
      <c r="I30" s="683"/>
      <c r="J30" s="319"/>
    </row>
    <row r="31" spans="7:10" x14ac:dyDescent="0.25">
      <c r="G31" s="679" t="s">
        <v>469</v>
      </c>
      <c r="H31" s="680"/>
      <c r="I31" s="680"/>
    </row>
    <row r="32" spans="7:10" x14ac:dyDescent="0.25">
      <c r="G32" s="679" t="s">
        <v>470</v>
      </c>
      <c r="H32" s="680"/>
      <c r="I32" s="680"/>
      <c r="J32" s="372"/>
    </row>
    <row r="33" spans="7:10" x14ac:dyDescent="0.25">
      <c r="G33" s="687" t="s">
        <v>471</v>
      </c>
      <c r="H33" s="688"/>
      <c r="I33" s="689"/>
      <c r="J33" s="372">
        <f>EDATE(J30,24)</f>
        <v>731</v>
      </c>
    </row>
    <row r="34" spans="7:10" ht="42.75" customHeight="1" x14ac:dyDescent="0.25">
      <c r="G34" s="673" t="s">
        <v>401</v>
      </c>
      <c r="H34" s="674"/>
      <c r="I34" s="675"/>
      <c r="J34" s="372">
        <f>EDATE(J33,12)</f>
        <v>1096</v>
      </c>
    </row>
    <row r="35" spans="7:10" x14ac:dyDescent="0.25">
      <c r="G35" s="673" t="s">
        <v>402</v>
      </c>
      <c r="H35" s="674"/>
      <c r="I35" s="675"/>
      <c r="J35" s="320">
        <v>5</v>
      </c>
    </row>
    <row r="36" spans="7:10" x14ac:dyDescent="0.25">
      <c r="G36" s="676" t="s">
        <v>403</v>
      </c>
      <c r="H36" s="677"/>
      <c r="I36" s="678"/>
      <c r="J36" s="322">
        <f>J28/J35/12</f>
        <v>0</v>
      </c>
    </row>
    <row r="37" spans="7:10" x14ac:dyDescent="0.25">
      <c r="G37" s="568"/>
      <c r="H37" s="568"/>
    </row>
    <row r="38" spans="7:10" x14ac:dyDescent="0.25">
      <c r="G38" s="568"/>
      <c r="H38" s="568"/>
    </row>
  </sheetData>
  <mergeCells count="23">
    <mergeCell ref="A10:A11"/>
    <mergeCell ref="F10:F11"/>
    <mergeCell ref="A12:A13"/>
    <mergeCell ref="F12:F13"/>
    <mergeCell ref="A1:F1"/>
    <mergeCell ref="A3:F3"/>
    <mergeCell ref="A6:A7"/>
    <mergeCell ref="F6:F7"/>
    <mergeCell ref="A8:A9"/>
    <mergeCell ref="F8:F9"/>
    <mergeCell ref="G4:J4"/>
    <mergeCell ref="G22:H22"/>
    <mergeCell ref="G34:I34"/>
    <mergeCell ref="G35:I35"/>
    <mergeCell ref="G36:I36"/>
    <mergeCell ref="G31:I31"/>
    <mergeCell ref="G32:I32"/>
    <mergeCell ref="G26:I26"/>
    <mergeCell ref="G27:I27"/>
    <mergeCell ref="G28:I28"/>
    <mergeCell ref="G29:I29"/>
    <mergeCell ref="G30:I30"/>
    <mergeCell ref="G33:I33"/>
  </mergeCells>
  <pageMargins left="0.53" right="0.2"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9">
    <tabColor rgb="FFFFFFFF"/>
    <pageSetUpPr fitToPage="1"/>
  </sheetPr>
  <dimension ref="A1:M43"/>
  <sheetViews>
    <sheetView view="pageBreakPreview" zoomScaleNormal="137" zoomScaleSheetLayoutView="100" zoomScalePageLayoutView="120" workbookViewId="0">
      <selection sqref="A1:F1"/>
    </sheetView>
  </sheetViews>
  <sheetFormatPr baseColWidth="10" defaultColWidth="9.1796875" defaultRowHeight="11.5" x14ac:dyDescent="0.25"/>
  <cols>
    <col min="1" max="1" width="20.7265625" style="247"/>
    <col min="2" max="2" width="15.26953125" style="247" customWidth="1"/>
    <col min="3" max="3" width="13.26953125" style="247" customWidth="1"/>
    <col min="4" max="4" width="16.7265625" style="247"/>
    <col min="5" max="5" width="18.26953125" style="247"/>
    <col min="6" max="6" width="14.26953125" style="247" customWidth="1"/>
    <col min="7" max="7" width="12" style="247" customWidth="1"/>
    <col min="8" max="8" width="13.7265625" style="247" customWidth="1"/>
    <col min="9" max="9" width="11.26953125" style="247" hidden="1" customWidth="1"/>
    <col min="10" max="10" width="12.54296875" style="247" hidden="1" customWidth="1"/>
    <col min="11" max="11" width="11.81640625" style="247" hidden="1" customWidth="1"/>
    <col min="12" max="12" width="12.26953125" style="247" hidden="1" customWidth="1"/>
    <col min="13" max="13" width="15.1796875" style="247" hidden="1" customWidth="1"/>
    <col min="14" max="14" width="15.453125" style="247" customWidth="1"/>
    <col min="15" max="1024" width="10.7265625" style="247"/>
    <col min="1025" max="16384" width="9.1796875" style="247"/>
  </cols>
  <sheetData>
    <row r="1" spans="1:13" ht="25.5" customHeight="1" x14ac:dyDescent="0.25">
      <c r="A1" s="700" t="s">
        <v>42</v>
      </c>
      <c r="B1" s="700"/>
      <c r="C1" s="700"/>
      <c r="D1" s="700"/>
      <c r="E1" s="700"/>
      <c r="F1" s="700"/>
      <c r="G1" s="543"/>
      <c r="H1" s="543"/>
      <c r="I1" s="300"/>
      <c r="J1" s="300"/>
      <c r="K1" s="300"/>
      <c r="L1" s="300"/>
      <c r="M1" s="300"/>
    </row>
    <row r="2" spans="1:13" ht="22.4" customHeight="1" x14ac:dyDescent="0.25">
      <c r="A2" s="489" t="s">
        <v>341</v>
      </c>
      <c r="B2" s="273"/>
      <c r="C2" s="273"/>
      <c r="D2" s="273"/>
      <c r="E2" s="273"/>
      <c r="F2" s="426"/>
      <c r="G2" s="543"/>
      <c r="H2" s="543"/>
      <c r="I2" s="300"/>
      <c r="J2" s="300"/>
      <c r="K2" s="300"/>
      <c r="L2" s="300"/>
      <c r="M2" s="300"/>
    </row>
    <row r="3" spans="1:13" ht="12.5" x14ac:dyDescent="0.25">
      <c r="A3" s="255"/>
      <c r="I3" s="300"/>
      <c r="J3" s="300"/>
      <c r="K3" s="300"/>
      <c r="L3" s="300"/>
      <c r="M3" s="300"/>
    </row>
    <row r="4" spans="1:13" ht="14.9" customHeight="1" x14ac:dyDescent="0.25">
      <c r="A4" s="707" t="s">
        <v>335</v>
      </c>
      <c r="B4" s="708"/>
      <c r="C4" s="708"/>
      <c r="D4" s="708"/>
      <c r="E4" s="708"/>
      <c r="F4" s="708"/>
      <c r="G4" s="708"/>
      <c r="H4" s="709"/>
      <c r="I4" s="701" t="s">
        <v>381</v>
      </c>
      <c r="J4" s="701"/>
      <c r="K4" s="701"/>
      <c r="L4" s="701"/>
      <c r="M4" s="701"/>
    </row>
    <row r="5" spans="1:13" ht="46" x14ac:dyDescent="0.25">
      <c r="A5" s="542" t="s">
        <v>43</v>
      </c>
      <c r="B5" s="541" t="s">
        <v>44</v>
      </c>
      <c r="C5" s="473" t="s">
        <v>45</v>
      </c>
      <c r="D5" s="541" t="s">
        <v>46</v>
      </c>
      <c r="E5" s="541" t="s">
        <v>47</v>
      </c>
      <c r="F5" s="541" t="s">
        <v>48</v>
      </c>
      <c r="G5" s="541"/>
      <c r="H5" s="541"/>
      <c r="I5" s="539" t="s">
        <v>382</v>
      </c>
      <c r="J5" s="304" t="s">
        <v>362</v>
      </c>
      <c r="K5" s="304" t="s">
        <v>363</v>
      </c>
      <c r="L5" s="312" t="s">
        <v>367</v>
      </c>
      <c r="M5" s="304" t="s">
        <v>372</v>
      </c>
    </row>
    <row r="6" spans="1:13" s="398" customFormat="1" ht="16.5" customHeight="1" x14ac:dyDescent="0.25">
      <c r="A6" s="243"/>
      <c r="B6" s="244"/>
      <c r="C6" s="243"/>
      <c r="D6" s="244"/>
      <c r="E6" s="244"/>
      <c r="F6" s="244"/>
      <c r="G6" s="393"/>
      <c r="H6" s="394"/>
      <c r="I6" s="565"/>
      <c r="J6" s="306">
        <v>0</v>
      </c>
      <c r="K6" s="311">
        <f>E6-J6</f>
        <v>0</v>
      </c>
      <c r="L6" s="544"/>
      <c r="M6" s="702" t="s">
        <v>383</v>
      </c>
    </row>
    <row r="7" spans="1:13" s="398" customFormat="1" ht="16.5" customHeight="1" x14ac:dyDescent="0.25">
      <c r="A7" s="243"/>
      <c r="B7" s="244"/>
      <c r="C7" s="243"/>
      <c r="D7" s="244"/>
      <c r="E7" s="244"/>
      <c r="F7" s="244"/>
      <c r="G7" s="393"/>
      <c r="H7" s="394"/>
      <c r="I7" s="565"/>
      <c r="J7" s="306">
        <v>0</v>
      </c>
      <c r="K7" s="311">
        <f>E7-J7</f>
        <v>0</v>
      </c>
      <c r="L7" s="545"/>
      <c r="M7" s="703"/>
    </row>
    <row r="8" spans="1:13" s="398" customFormat="1" ht="16.5" customHeight="1" x14ac:dyDescent="0.25">
      <c r="A8" s="243"/>
      <c r="B8" s="244"/>
      <c r="C8" s="243"/>
      <c r="D8" s="244"/>
      <c r="E8" s="244"/>
      <c r="F8" s="244"/>
      <c r="G8" s="393"/>
      <c r="H8" s="394"/>
      <c r="I8" s="565"/>
      <c r="J8" s="306">
        <v>0</v>
      </c>
      <c r="K8" s="311">
        <f>E8-J8</f>
        <v>0</v>
      </c>
      <c r="L8" s="545"/>
      <c r="M8" s="703"/>
    </row>
    <row r="9" spans="1:13" s="398" customFormat="1" ht="16.5" customHeight="1" x14ac:dyDescent="0.25">
      <c r="A9" s="243"/>
      <c r="B9" s="244"/>
      <c r="C9" s="243"/>
      <c r="D9" s="244"/>
      <c r="E9" s="244"/>
      <c r="F9" s="244"/>
      <c r="G9" s="393"/>
      <c r="H9" s="394"/>
      <c r="I9" s="565"/>
      <c r="J9" s="306">
        <v>0</v>
      </c>
      <c r="K9" s="311">
        <f>E9-J9</f>
        <v>0</v>
      </c>
      <c r="L9" s="545"/>
      <c r="M9" s="703"/>
    </row>
    <row r="10" spans="1:13" s="398" customFormat="1" ht="16.5" customHeight="1" x14ac:dyDescent="0.25">
      <c r="A10" s="425"/>
      <c r="B10" s="425"/>
      <c r="C10" s="425"/>
      <c r="D10" s="425"/>
      <c r="E10" s="240"/>
      <c r="F10" s="245"/>
      <c r="G10" s="540"/>
      <c r="H10" s="394"/>
      <c r="I10" s="565"/>
      <c r="J10" s="306">
        <v>0</v>
      </c>
      <c r="K10" s="311">
        <f>E10-J10</f>
        <v>0</v>
      </c>
      <c r="L10" s="302"/>
      <c r="M10" s="703"/>
    </row>
    <row r="11" spans="1:13" s="398" customFormat="1" ht="19.5" customHeight="1" x14ac:dyDescent="0.25">
      <c r="A11" s="697" t="s">
        <v>348</v>
      </c>
      <c r="B11" s="698"/>
      <c r="C11" s="698"/>
      <c r="D11" s="699"/>
      <c r="E11" s="553">
        <f>SUM(E6:E10)</f>
        <v>0</v>
      </c>
      <c r="F11" s="554"/>
      <c r="G11" s="555"/>
      <c r="H11" s="556"/>
      <c r="I11" s="546">
        <v>0.4</v>
      </c>
      <c r="J11" s="307">
        <f>SUM(J6:J10)</f>
        <v>0</v>
      </c>
      <c r="K11" s="307">
        <f>SUM(K6:K10)</f>
        <v>0</v>
      </c>
      <c r="L11" s="313">
        <f>K11*I11</f>
        <v>0</v>
      </c>
      <c r="M11" s="704"/>
    </row>
    <row r="12" spans="1:13" x14ac:dyDescent="0.25">
      <c r="A12" s="547"/>
      <c r="B12" s="398"/>
      <c r="C12" s="398"/>
      <c r="D12" s="398"/>
      <c r="E12" s="398"/>
      <c r="F12" s="398"/>
      <c r="G12" s="398"/>
      <c r="H12" s="398"/>
      <c r="I12" s="310"/>
      <c r="J12" s="310"/>
      <c r="K12" s="310"/>
      <c r="L12" s="310"/>
      <c r="M12" s="310"/>
    </row>
    <row r="13" spans="1:13" ht="16.5" customHeight="1" x14ac:dyDescent="0.25">
      <c r="A13" s="706" t="s">
        <v>454</v>
      </c>
      <c r="B13" s="706"/>
      <c r="C13" s="706"/>
      <c r="D13" s="706"/>
      <c r="E13" s="706"/>
      <c r="F13" s="706"/>
      <c r="G13" s="706"/>
      <c r="H13" s="706"/>
      <c r="I13" s="548"/>
      <c r="J13" s="548"/>
      <c r="K13" s="548"/>
      <c r="L13" s="310"/>
      <c r="M13" s="310"/>
    </row>
    <row r="14" spans="1:13" ht="51" customHeight="1" x14ac:dyDescent="0.25">
      <c r="A14" s="561"/>
      <c r="B14" s="541" t="s">
        <v>342</v>
      </c>
      <c r="C14" s="541" t="s">
        <v>7</v>
      </c>
      <c r="D14" s="541" t="s">
        <v>49</v>
      </c>
      <c r="E14" s="541" t="s">
        <v>50</v>
      </c>
      <c r="F14" s="452" t="s">
        <v>10</v>
      </c>
      <c r="G14" s="541" t="s">
        <v>3</v>
      </c>
      <c r="H14" s="557" t="s">
        <v>337</v>
      </c>
      <c r="I14" s="305" t="s">
        <v>382</v>
      </c>
      <c r="J14" s="304" t="s">
        <v>362</v>
      </c>
      <c r="K14" s="304" t="s">
        <v>363</v>
      </c>
      <c r="L14" s="312" t="s">
        <v>367</v>
      </c>
      <c r="M14" s="304" t="s">
        <v>372</v>
      </c>
    </row>
    <row r="15" spans="1:13" ht="17.149999999999999" customHeight="1" x14ac:dyDescent="0.25">
      <c r="A15" s="384"/>
      <c r="B15" s="241"/>
      <c r="C15" s="253"/>
      <c r="D15" s="240"/>
      <c r="E15" s="253"/>
      <c r="F15" s="253"/>
      <c r="G15" s="244"/>
      <c r="H15" s="394"/>
      <c r="I15" s="301"/>
      <c r="J15" s="306">
        <v>0</v>
      </c>
      <c r="K15" s="311">
        <f>D15-J15</f>
        <v>0</v>
      </c>
      <c r="L15" s="314"/>
      <c r="M15" s="705" t="s">
        <v>383</v>
      </c>
    </row>
    <row r="16" spans="1:13" ht="17.149999999999999" customHeight="1" x14ac:dyDescent="0.25">
      <c r="A16" s="384"/>
      <c r="B16" s="241"/>
      <c r="C16" s="253"/>
      <c r="D16" s="240"/>
      <c r="E16" s="253"/>
      <c r="F16" s="253"/>
      <c r="G16" s="425"/>
      <c r="H16" s="394"/>
      <c r="I16" s="301"/>
      <c r="J16" s="306">
        <v>0</v>
      </c>
      <c r="K16" s="311">
        <f t="shared" ref="K16:K19" si="0">D16-J16</f>
        <v>0</v>
      </c>
      <c r="L16" s="315"/>
      <c r="M16" s="705"/>
    </row>
    <row r="17" spans="1:13" ht="17.149999999999999" customHeight="1" x14ac:dyDescent="0.25">
      <c r="A17" s="384"/>
      <c r="B17" s="241"/>
      <c r="C17" s="253"/>
      <c r="D17" s="240"/>
      <c r="E17" s="253"/>
      <c r="F17" s="253"/>
      <c r="G17" s="425"/>
      <c r="H17" s="394"/>
      <c r="I17" s="302"/>
      <c r="J17" s="306">
        <v>0</v>
      </c>
      <c r="K17" s="311">
        <f>D17-J17</f>
        <v>0</v>
      </c>
      <c r="L17" s="315"/>
      <c r="M17" s="705"/>
    </row>
    <row r="18" spans="1:13" ht="17.149999999999999" customHeight="1" x14ac:dyDescent="0.25">
      <c r="A18" s="384"/>
      <c r="B18" s="241"/>
      <c r="C18" s="253"/>
      <c r="D18" s="240"/>
      <c r="E18" s="253"/>
      <c r="F18" s="253"/>
      <c r="G18" s="425"/>
      <c r="H18" s="394"/>
      <c r="I18" s="302"/>
      <c r="J18" s="306">
        <v>0</v>
      </c>
      <c r="K18" s="311">
        <f t="shared" si="0"/>
        <v>0</v>
      </c>
      <c r="L18" s="315"/>
      <c r="M18" s="705"/>
    </row>
    <row r="19" spans="1:13" ht="18" customHeight="1" x14ac:dyDescent="0.25">
      <c r="A19" s="384"/>
      <c r="B19" s="241"/>
      <c r="C19" s="252"/>
      <c r="D19" s="240"/>
      <c r="E19" s="253"/>
      <c r="F19" s="253"/>
      <c r="G19" s="425"/>
      <c r="H19" s="394"/>
      <c r="I19" s="302"/>
      <c r="J19" s="306">
        <v>0</v>
      </c>
      <c r="K19" s="311">
        <f t="shared" si="0"/>
        <v>0</v>
      </c>
      <c r="L19" s="315"/>
      <c r="M19" s="705"/>
    </row>
    <row r="20" spans="1:13" ht="17.25" customHeight="1" x14ac:dyDescent="0.25">
      <c r="A20" s="697" t="s">
        <v>453</v>
      </c>
      <c r="B20" s="698"/>
      <c r="C20" s="699"/>
      <c r="D20" s="552">
        <f>SUM(D15:D19)</f>
        <v>0</v>
      </c>
      <c r="E20" s="453"/>
      <c r="F20" s="453"/>
      <c r="G20" s="451"/>
      <c r="H20" s="556"/>
      <c r="I20" s="308">
        <v>0.4</v>
      </c>
      <c r="J20" s="307">
        <f>SUM(J15:J19)</f>
        <v>0</v>
      </c>
      <c r="K20" s="307">
        <f>SUM(K15:K19)</f>
        <v>0</v>
      </c>
      <c r="L20" s="313">
        <f>K20*I20</f>
        <v>0</v>
      </c>
      <c r="M20" s="705"/>
    </row>
    <row r="21" spans="1:13" x14ac:dyDescent="0.25">
      <c r="A21" s="549"/>
      <c r="B21" s="398"/>
      <c r="C21" s="398"/>
      <c r="D21" s="398"/>
      <c r="E21" s="398"/>
      <c r="F21" s="398"/>
      <c r="G21" s="549"/>
      <c r="H21" s="398"/>
      <c r="I21" s="310"/>
      <c r="J21" s="550"/>
      <c r="K21" s="550"/>
      <c r="L21" s="310"/>
      <c r="M21" s="551"/>
    </row>
    <row r="22" spans="1:13" ht="15.75" customHeight="1" x14ac:dyDescent="0.25">
      <c r="A22" s="706" t="s">
        <v>336</v>
      </c>
      <c r="B22" s="706"/>
      <c r="C22" s="706"/>
      <c r="D22" s="706"/>
      <c r="E22" s="706"/>
      <c r="F22" s="706"/>
      <c r="G22" s="706"/>
      <c r="H22" s="706"/>
      <c r="I22" s="310"/>
      <c r="J22" s="550"/>
      <c r="K22" s="550"/>
      <c r="L22" s="310"/>
      <c r="M22" s="563"/>
    </row>
    <row r="23" spans="1:13" ht="53.25" customHeight="1" x14ac:dyDescent="0.25">
      <c r="A23" s="561"/>
      <c r="B23" s="541" t="s">
        <v>342</v>
      </c>
      <c r="C23" s="541" t="s">
        <v>7</v>
      </c>
      <c r="D23" s="541" t="s">
        <v>49</v>
      </c>
      <c r="E23" s="541" t="s">
        <v>50</v>
      </c>
      <c r="F23" s="452" t="s">
        <v>10</v>
      </c>
      <c r="G23" s="541" t="s">
        <v>3</v>
      </c>
      <c r="H23" s="557" t="s">
        <v>337</v>
      </c>
      <c r="I23" s="305" t="s">
        <v>382</v>
      </c>
      <c r="J23" s="304" t="s">
        <v>362</v>
      </c>
      <c r="K23" s="304" t="s">
        <v>363</v>
      </c>
      <c r="L23" s="312" t="s">
        <v>367</v>
      </c>
      <c r="M23" s="304" t="s">
        <v>372</v>
      </c>
    </row>
    <row r="24" spans="1:13" ht="21.75" customHeight="1" x14ac:dyDescent="0.25">
      <c r="A24" s="252"/>
      <c r="B24" s="241"/>
      <c r="C24" s="425"/>
      <c r="D24" s="240"/>
      <c r="E24" s="425"/>
      <c r="F24" s="253"/>
      <c r="G24" s="254"/>
      <c r="H24" s="394"/>
      <c r="I24" s="316"/>
      <c r="J24" s="306">
        <v>0</v>
      </c>
      <c r="K24" s="311">
        <f>E24-J24</f>
        <v>0</v>
      </c>
      <c r="L24" s="303"/>
      <c r="M24" s="693" t="s">
        <v>384</v>
      </c>
    </row>
    <row r="25" spans="1:13" ht="21.75" customHeight="1" x14ac:dyDescent="0.25">
      <c r="A25" s="252"/>
      <c r="B25" s="241"/>
      <c r="C25" s="425"/>
      <c r="D25" s="240"/>
      <c r="E25" s="425"/>
      <c r="F25" s="253"/>
      <c r="G25" s="246"/>
      <c r="H25" s="428"/>
      <c r="I25" s="316"/>
      <c r="J25" s="306">
        <v>0</v>
      </c>
      <c r="K25" s="311">
        <f t="shared" ref="K25:K31" si="1">E25-J25</f>
        <v>0</v>
      </c>
      <c r="L25" s="303"/>
      <c r="M25" s="694"/>
    </row>
    <row r="26" spans="1:13" ht="21.75" customHeight="1" x14ac:dyDescent="0.25">
      <c r="A26" s="252"/>
      <c r="B26" s="241"/>
      <c r="C26" s="425"/>
      <c r="D26" s="240"/>
      <c r="E26" s="425"/>
      <c r="F26" s="253"/>
      <c r="G26" s="246"/>
      <c r="H26" s="428"/>
      <c r="I26" s="316"/>
      <c r="J26" s="306">
        <v>0</v>
      </c>
      <c r="K26" s="311">
        <f t="shared" si="1"/>
        <v>0</v>
      </c>
      <c r="L26" s="303"/>
      <c r="M26" s="694"/>
    </row>
    <row r="27" spans="1:13" ht="21.75" customHeight="1" x14ac:dyDescent="0.25">
      <c r="A27" s="252"/>
      <c r="B27" s="241"/>
      <c r="C27" s="425"/>
      <c r="D27" s="240"/>
      <c r="E27" s="425"/>
      <c r="F27" s="253"/>
      <c r="G27" s="246"/>
      <c r="H27" s="428"/>
      <c r="I27" s="299"/>
      <c r="J27" s="306">
        <v>0</v>
      </c>
      <c r="K27" s="311">
        <f t="shared" si="1"/>
        <v>0</v>
      </c>
      <c r="L27" s="303"/>
      <c r="M27" s="694"/>
    </row>
    <row r="28" spans="1:13" ht="21.75" customHeight="1" x14ac:dyDescent="0.25">
      <c r="A28" s="252"/>
      <c r="B28" s="241"/>
      <c r="C28" s="425"/>
      <c r="D28" s="240"/>
      <c r="E28" s="425"/>
      <c r="F28" s="253"/>
      <c r="G28" s="246"/>
      <c r="H28" s="428"/>
      <c r="I28" s="299"/>
      <c r="J28" s="306">
        <v>0</v>
      </c>
      <c r="K28" s="311">
        <f t="shared" si="1"/>
        <v>0</v>
      </c>
      <c r="L28" s="303"/>
      <c r="M28" s="694"/>
    </row>
    <row r="29" spans="1:13" ht="21.75" customHeight="1" x14ac:dyDescent="0.25">
      <c r="A29" s="252"/>
      <c r="B29" s="241"/>
      <c r="C29" s="425"/>
      <c r="D29" s="240"/>
      <c r="E29" s="425"/>
      <c r="F29" s="253"/>
      <c r="G29" s="246"/>
      <c r="H29" s="428"/>
      <c r="I29" s="299"/>
      <c r="J29" s="306">
        <v>0</v>
      </c>
      <c r="K29" s="311">
        <f t="shared" si="1"/>
        <v>0</v>
      </c>
      <c r="L29" s="303"/>
      <c r="M29" s="694"/>
    </row>
    <row r="30" spans="1:13" ht="21.75" customHeight="1" x14ac:dyDescent="0.25">
      <c r="A30" s="252"/>
      <c r="B30" s="241"/>
      <c r="C30" s="425"/>
      <c r="D30" s="240"/>
      <c r="E30" s="425"/>
      <c r="F30" s="253"/>
      <c r="G30" s="246"/>
      <c r="H30" s="428"/>
      <c r="I30" s="299"/>
      <c r="J30" s="306">
        <v>0</v>
      </c>
      <c r="K30" s="311">
        <f t="shared" si="1"/>
        <v>0</v>
      </c>
      <c r="L30" s="303"/>
      <c r="M30" s="694"/>
    </row>
    <row r="31" spans="1:13" ht="21.75" customHeight="1" x14ac:dyDescent="0.25">
      <c r="A31" s="252"/>
      <c r="B31" s="241"/>
      <c r="C31" s="425"/>
      <c r="D31" s="240"/>
      <c r="E31" s="425"/>
      <c r="F31" s="253"/>
      <c r="G31" s="246"/>
      <c r="H31" s="428"/>
      <c r="I31" s="302"/>
      <c r="J31" s="306">
        <v>0</v>
      </c>
      <c r="K31" s="311">
        <f t="shared" si="1"/>
        <v>0</v>
      </c>
      <c r="L31" s="303"/>
      <c r="M31" s="694"/>
    </row>
    <row r="32" spans="1:13" ht="29.25" customHeight="1" x14ac:dyDescent="0.25">
      <c r="A32" s="697" t="s">
        <v>51</v>
      </c>
      <c r="B32" s="698"/>
      <c r="C32" s="699"/>
      <c r="D32" s="558">
        <f>SUM(D24:D31)</f>
        <v>0</v>
      </c>
      <c r="E32" s="559"/>
      <c r="F32" s="560"/>
      <c r="G32" s="560"/>
      <c r="H32" s="559"/>
      <c r="I32" s="308">
        <v>0.4</v>
      </c>
      <c r="J32" s="307">
        <f>SUM(J24:J31)</f>
        <v>0</v>
      </c>
      <c r="K32" s="307">
        <f>SUM(K24:K31)</f>
        <v>0</v>
      </c>
      <c r="L32" s="313">
        <f>K32*I32</f>
        <v>0</v>
      </c>
      <c r="M32" s="562"/>
    </row>
    <row r="33" spans="1:13" x14ac:dyDescent="0.25">
      <c r="A33" s="255"/>
      <c r="I33" s="309"/>
      <c r="J33" s="310"/>
      <c r="K33" s="310"/>
      <c r="L33" s="310"/>
      <c r="M33" s="310"/>
    </row>
    <row r="34" spans="1:13" ht="12" thickBot="1" x14ac:dyDescent="0.3">
      <c r="A34" s="255"/>
      <c r="M34" s="310"/>
    </row>
    <row r="35" spans="1:13" ht="26.15" customHeight="1" thickBot="1" x14ac:dyDescent="0.3">
      <c r="A35" s="695" t="s">
        <v>52</v>
      </c>
      <c r="B35" s="696"/>
      <c r="C35" s="696"/>
      <c r="D35" s="564">
        <f>+E11+D20+D32</f>
        <v>0</v>
      </c>
      <c r="I35" s="308">
        <v>0.4</v>
      </c>
      <c r="J35" s="307">
        <f>J32+J20+J11</f>
        <v>0</v>
      </c>
      <c r="K35" s="307">
        <f>K32+K20+K11</f>
        <v>0</v>
      </c>
      <c r="L35" s="307">
        <f>L32+L20+L11</f>
        <v>0</v>
      </c>
      <c r="M35" s="300"/>
    </row>
    <row r="36" spans="1:13" x14ac:dyDescent="0.25">
      <c r="I36" s="551"/>
      <c r="J36" s="310"/>
      <c r="K36" s="310"/>
      <c r="L36" s="310"/>
    </row>
    <row r="37" spans="1:13" x14ac:dyDescent="0.25">
      <c r="I37" s="310"/>
      <c r="J37" s="310"/>
      <c r="K37" s="310"/>
      <c r="L37" s="310"/>
    </row>
    <row r="38" spans="1:13" x14ac:dyDescent="0.25">
      <c r="I38" s="310"/>
    </row>
    <row r="39" spans="1:13" ht="12.5" x14ac:dyDescent="0.25">
      <c r="I39" s="300"/>
      <c r="J39" s="300"/>
      <c r="K39" s="300"/>
      <c r="L39" s="300"/>
    </row>
    <row r="43" spans="1:13" ht="13.4" customHeight="1" x14ac:dyDescent="0.25"/>
  </sheetData>
  <mergeCells count="12">
    <mergeCell ref="M24:M31"/>
    <mergeCell ref="A35:C35"/>
    <mergeCell ref="A32:C32"/>
    <mergeCell ref="A1:F1"/>
    <mergeCell ref="I4:M4"/>
    <mergeCell ref="M6:M11"/>
    <mergeCell ref="M15:M20"/>
    <mergeCell ref="A11:D11"/>
    <mergeCell ref="A13:H13"/>
    <mergeCell ref="A4:H4"/>
    <mergeCell ref="A22:H22"/>
    <mergeCell ref="A20:C20"/>
  </mergeCells>
  <printOptions horizontalCentered="1"/>
  <pageMargins left="0.23622047244094491" right="0.23622047244094491" top="0.47244094488188981" bottom="0.35433070866141736" header="0.51181102362204722" footer="0.23622047244094491"/>
  <pageSetup paperSize="9" scale="81" firstPageNumber="0" orientation="portrait" r:id="rId1"/>
  <headerFooter>
    <oddFooter>&amp;C&amp;8Date de mise à jour : 06/02/2018&amp;R&amp;8&amp;A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FF"/>
  </sheetPr>
  <dimension ref="A1:G32"/>
  <sheetViews>
    <sheetView workbookViewId="0">
      <selection activeCell="I24" sqref="I24"/>
    </sheetView>
  </sheetViews>
  <sheetFormatPr baseColWidth="10" defaultColWidth="9.1796875" defaultRowHeight="12.5" x14ac:dyDescent="0.25"/>
  <cols>
    <col min="1" max="1" width="78.54296875" style="423" customWidth="1"/>
    <col min="2" max="2" width="22.1796875" style="406" customWidth="1"/>
    <col min="3" max="3" width="12.453125" style="406" hidden="1" customWidth="1"/>
    <col min="4" max="4" width="18.81640625" style="406" hidden="1" customWidth="1"/>
    <col min="5" max="5" width="15.7265625" style="406" hidden="1" customWidth="1"/>
    <col min="6" max="6" width="16.1796875" style="406" hidden="1" customWidth="1"/>
    <col min="7" max="7" width="18.81640625" style="406" hidden="1" customWidth="1"/>
    <col min="8" max="244" width="9.1796875" style="406"/>
    <col min="245" max="245" width="75.453125" style="406" customWidth="1"/>
    <col min="246" max="246" width="11.54296875" style="406" customWidth="1"/>
    <col min="247" max="247" width="12.54296875" style="406" customWidth="1"/>
    <col min="248" max="248" width="11.1796875" style="406" customWidth="1"/>
    <col min="249" max="249" width="12.7265625" style="406" customWidth="1"/>
    <col min="250" max="250" width="13" style="406" customWidth="1"/>
    <col min="251" max="251" width="16.7265625" style="406" customWidth="1"/>
    <col min="252" max="252" width="11.26953125" style="406" customWidth="1"/>
    <col min="253" max="253" width="15.54296875" style="406" customWidth="1"/>
    <col min="254" max="500" width="9.1796875" style="406"/>
    <col min="501" max="501" width="75.453125" style="406" customWidth="1"/>
    <col min="502" max="502" width="11.54296875" style="406" customWidth="1"/>
    <col min="503" max="503" width="12.54296875" style="406" customWidth="1"/>
    <col min="504" max="504" width="11.1796875" style="406" customWidth="1"/>
    <col min="505" max="505" width="12.7265625" style="406" customWidth="1"/>
    <col min="506" max="506" width="13" style="406" customWidth="1"/>
    <col min="507" max="507" width="16.7265625" style="406" customWidth="1"/>
    <col min="508" max="508" width="11.26953125" style="406" customWidth="1"/>
    <col min="509" max="509" width="15.54296875" style="406" customWidth="1"/>
    <col min="510" max="756" width="9.1796875" style="406"/>
    <col min="757" max="757" width="75.453125" style="406" customWidth="1"/>
    <col min="758" max="758" width="11.54296875" style="406" customWidth="1"/>
    <col min="759" max="759" width="12.54296875" style="406" customWidth="1"/>
    <col min="760" max="760" width="11.1796875" style="406" customWidth="1"/>
    <col min="761" max="761" width="12.7265625" style="406" customWidth="1"/>
    <col min="762" max="762" width="13" style="406" customWidth="1"/>
    <col min="763" max="763" width="16.7265625" style="406" customWidth="1"/>
    <col min="764" max="764" width="11.26953125" style="406" customWidth="1"/>
    <col min="765" max="765" width="15.54296875" style="406" customWidth="1"/>
    <col min="766" max="1012" width="9.1796875" style="406"/>
    <col min="1013" max="1013" width="75.453125" style="406" customWidth="1"/>
    <col min="1014" max="1014" width="11.54296875" style="406" customWidth="1"/>
    <col min="1015" max="1015" width="12.54296875" style="406" customWidth="1"/>
    <col min="1016" max="1016" width="11.1796875" style="406" customWidth="1"/>
    <col min="1017" max="1017" width="12.7265625" style="406" customWidth="1"/>
    <col min="1018" max="1018" width="13" style="406" customWidth="1"/>
    <col min="1019" max="1019" width="16.7265625" style="406" customWidth="1"/>
    <col min="1020" max="1020" width="11.26953125" style="406" customWidth="1"/>
    <col min="1021" max="1021" width="15.54296875" style="406" customWidth="1"/>
    <col min="1022" max="1268" width="9.1796875" style="406"/>
    <col min="1269" max="1269" width="75.453125" style="406" customWidth="1"/>
    <col min="1270" max="1270" width="11.54296875" style="406" customWidth="1"/>
    <col min="1271" max="1271" width="12.54296875" style="406" customWidth="1"/>
    <col min="1272" max="1272" width="11.1796875" style="406" customWidth="1"/>
    <col min="1273" max="1273" width="12.7265625" style="406" customWidth="1"/>
    <col min="1274" max="1274" width="13" style="406" customWidth="1"/>
    <col min="1275" max="1275" width="16.7265625" style="406" customWidth="1"/>
    <col min="1276" max="1276" width="11.26953125" style="406" customWidth="1"/>
    <col min="1277" max="1277" width="15.54296875" style="406" customWidth="1"/>
    <col min="1278" max="1524" width="9.1796875" style="406"/>
    <col min="1525" max="1525" width="75.453125" style="406" customWidth="1"/>
    <col min="1526" max="1526" width="11.54296875" style="406" customWidth="1"/>
    <col min="1527" max="1527" width="12.54296875" style="406" customWidth="1"/>
    <col min="1528" max="1528" width="11.1796875" style="406" customWidth="1"/>
    <col min="1529" max="1529" width="12.7265625" style="406" customWidth="1"/>
    <col min="1530" max="1530" width="13" style="406" customWidth="1"/>
    <col min="1531" max="1531" width="16.7265625" style="406" customWidth="1"/>
    <col min="1532" max="1532" width="11.26953125" style="406" customWidth="1"/>
    <col min="1533" max="1533" width="15.54296875" style="406" customWidth="1"/>
    <col min="1534" max="1780" width="9.1796875" style="406"/>
    <col min="1781" max="1781" width="75.453125" style="406" customWidth="1"/>
    <col min="1782" max="1782" width="11.54296875" style="406" customWidth="1"/>
    <col min="1783" max="1783" width="12.54296875" style="406" customWidth="1"/>
    <col min="1784" max="1784" width="11.1796875" style="406" customWidth="1"/>
    <col min="1785" max="1785" width="12.7265625" style="406" customWidth="1"/>
    <col min="1786" max="1786" width="13" style="406" customWidth="1"/>
    <col min="1787" max="1787" width="16.7265625" style="406" customWidth="1"/>
    <col min="1788" max="1788" width="11.26953125" style="406" customWidth="1"/>
    <col min="1789" max="1789" width="15.54296875" style="406" customWidth="1"/>
    <col min="1790" max="2036" width="9.1796875" style="406"/>
    <col min="2037" max="2037" width="75.453125" style="406" customWidth="1"/>
    <col min="2038" max="2038" width="11.54296875" style="406" customWidth="1"/>
    <col min="2039" max="2039" width="12.54296875" style="406" customWidth="1"/>
    <col min="2040" max="2040" width="11.1796875" style="406" customWidth="1"/>
    <col min="2041" max="2041" width="12.7265625" style="406" customWidth="1"/>
    <col min="2042" max="2042" width="13" style="406" customWidth="1"/>
    <col min="2043" max="2043" width="16.7265625" style="406" customWidth="1"/>
    <col min="2044" max="2044" width="11.26953125" style="406" customWidth="1"/>
    <col min="2045" max="2045" width="15.54296875" style="406" customWidth="1"/>
    <col min="2046" max="2292" width="9.1796875" style="406"/>
    <col min="2293" max="2293" width="75.453125" style="406" customWidth="1"/>
    <col min="2294" max="2294" width="11.54296875" style="406" customWidth="1"/>
    <col min="2295" max="2295" width="12.54296875" style="406" customWidth="1"/>
    <col min="2296" max="2296" width="11.1796875" style="406" customWidth="1"/>
    <col min="2297" max="2297" width="12.7265625" style="406" customWidth="1"/>
    <col min="2298" max="2298" width="13" style="406" customWidth="1"/>
    <col min="2299" max="2299" width="16.7265625" style="406" customWidth="1"/>
    <col min="2300" max="2300" width="11.26953125" style="406" customWidth="1"/>
    <col min="2301" max="2301" width="15.54296875" style="406" customWidth="1"/>
    <col min="2302" max="2548" width="9.1796875" style="406"/>
    <col min="2549" max="2549" width="75.453125" style="406" customWidth="1"/>
    <col min="2550" max="2550" width="11.54296875" style="406" customWidth="1"/>
    <col min="2551" max="2551" width="12.54296875" style="406" customWidth="1"/>
    <col min="2552" max="2552" width="11.1796875" style="406" customWidth="1"/>
    <col min="2553" max="2553" width="12.7265625" style="406" customWidth="1"/>
    <col min="2554" max="2554" width="13" style="406" customWidth="1"/>
    <col min="2555" max="2555" width="16.7265625" style="406" customWidth="1"/>
    <col min="2556" max="2556" width="11.26953125" style="406" customWidth="1"/>
    <col min="2557" max="2557" width="15.54296875" style="406" customWidth="1"/>
    <col min="2558" max="2804" width="9.1796875" style="406"/>
    <col min="2805" max="2805" width="75.453125" style="406" customWidth="1"/>
    <col min="2806" max="2806" width="11.54296875" style="406" customWidth="1"/>
    <col min="2807" max="2807" width="12.54296875" style="406" customWidth="1"/>
    <col min="2808" max="2808" width="11.1796875" style="406" customWidth="1"/>
    <col min="2809" max="2809" width="12.7265625" style="406" customWidth="1"/>
    <col min="2810" max="2810" width="13" style="406" customWidth="1"/>
    <col min="2811" max="2811" width="16.7265625" style="406" customWidth="1"/>
    <col min="2812" max="2812" width="11.26953125" style="406" customWidth="1"/>
    <col min="2813" max="2813" width="15.54296875" style="406" customWidth="1"/>
    <col min="2814" max="3060" width="9.1796875" style="406"/>
    <col min="3061" max="3061" width="75.453125" style="406" customWidth="1"/>
    <col min="3062" max="3062" width="11.54296875" style="406" customWidth="1"/>
    <col min="3063" max="3063" width="12.54296875" style="406" customWidth="1"/>
    <col min="3064" max="3064" width="11.1796875" style="406" customWidth="1"/>
    <col min="3065" max="3065" width="12.7265625" style="406" customWidth="1"/>
    <col min="3066" max="3066" width="13" style="406" customWidth="1"/>
    <col min="3067" max="3067" width="16.7265625" style="406" customWidth="1"/>
    <col min="3068" max="3068" width="11.26953125" style="406" customWidth="1"/>
    <col min="3069" max="3069" width="15.54296875" style="406" customWidth="1"/>
    <col min="3070" max="3316" width="9.1796875" style="406"/>
    <col min="3317" max="3317" width="75.453125" style="406" customWidth="1"/>
    <col min="3318" max="3318" width="11.54296875" style="406" customWidth="1"/>
    <col min="3319" max="3319" width="12.54296875" style="406" customWidth="1"/>
    <col min="3320" max="3320" width="11.1796875" style="406" customWidth="1"/>
    <col min="3321" max="3321" width="12.7265625" style="406" customWidth="1"/>
    <col min="3322" max="3322" width="13" style="406" customWidth="1"/>
    <col min="3323" max="3323" width="16.7265625" style="406" customWidth="1"/>
    <col min="3324" max="3324" width="11.26953125" style="406" customWidth="1"/>
    <col min="3325" max="3325" width="15.54296875" style="406" customWidth="1"/>
    <col min="3326" max="3572" width="9.1796875" style="406"/>
    <col min="3573" max="3573" width="75.453125" style="406" customWidth="1"/>
    <col min="3574" max="3574" width="11.54296875" style="406" customWidth="1"/>
    <col min="3575" max="3575" width="12.54296875" style="406" customWidth="1"/>
    <col min="3576" max="3576" width="11.1796875" style="406" customWidth="1"/>
    <col min="3577" max="3577" width="12.7265625" style="406" customWidth="1"/>
    <col min="3578" max="3578" width="13" style="406" customWidth="1"/>
    <col min="3579" max="3579" width="16.7265625" style="406" customWidth="1"/>
    <col min="3580" max="3580" width="11.26953125" style="406" customWidth="1"/>
    <col min="3581" max="3581" width="15.54296875" style="406" customWidth="1"/>
    <col min="3582" max="3828" width="9.1796875" style="406"/>
    <col min="3829" max="3829" width="75.453125" style="406" customWidth="1"/>
    <col min="3830" max="3830" width="11.54296875" style="406" customWidth="1"/>
    <col min="3831" max="3831" width="12.54296875" style="406" customWidth="1"/>
    <col min="3832" max="3832" width="11.1796875" style="406" customWidth="1"/>
    <col min="3833" max="3833" width="12.7265625" style="406" customWidth="1"/>
    <col min="3834" max="3834" width="13" style="406" customWidth="1"/>
    <col min="3835" max="3835" width="16.7265625" style="406" customWidth="1"/>
    <col min="3836" max="3836" width="11.26953125" style="406" customWidth="1"/>
    <col min="3837" max="3837" width="15.54296875" style="406" customWidth="1"/>
    <col min="3838" max="4084" width="9.1796875" style="406"/>
    <col min="4085" max="4085" width="75.453125" style="406" customWidth="1"/>
    <col min="4086" max="4086" width="11.54296875" style="406" customWidth="1"/>
    <col min="4087" max="4087" width="12.54296875" style="406" customWidth="1"/>
    <col min="4088" max="4088" width="11.1796875" style="406" customWidth="1"/>
    <col min="4089" max="4089" width="12.7265625" style="406" customWidth="1"/>
    <col min="4090" max="4090" width="13" style="406" customWidth="1"/>
    <col min="4091" max="4091" width="16.7265625" style="406" customWidth="1"/>
    <col min="4092" max="4092" width="11.26953125" style="406" customWidth="1"/>
    <col min="4093" max="4093" width="15.54296875" style="406" customWidth="1"/>
    <col min="4094" max="4340" width="9.1796875" style="406"/>
    <col min="4341" max="4341" width="75.453125" style="406" customWidth="1"/>
    <col min="4342" max="4342" width="11.54296875" style="406" customWidth="1"/>
    <col min="4343" max="4343" width="12.54296875" style="406" customWidth="1"/>
    <col min="4344" max="4344" width="11.1796875" style="406" customWidth="1"/>
    <col min="4345" max="4345" width="12.7265625" style="406" customWidth="1"/>
    <col min="4346" max="4346" width="13" style="406" customWidth="1"/>
    <col min="4347" max="4347" width="16.7265625" style="406" customWidth="1"/>
    <col min="4348" max="4348" width="11.26953125" style="406" customWidth="1"/>
    <col min="4349" max="4349" width="15.54296875" style="406" customWidth="1"/>
    <col min="4350" max="4596" width="9.1796875" style="406"/>
    <col min="4597" max="4597" width="75.453125" style="406" customWidth="1"/>
    <col min="4598" max="4598" width="11.54296875" style="406" customWidth="1"/>
    <col min="4599" max="4599" width="12.54296875" style="406" customWidth="1"/>
    <col min="4600" max="4600" width="11.1796875" style="406" customWidth="1"/>
    <col min="4601" max="4601" width="12.7265625" style="406" customWidth="1"/>
    <col min="4602" max="4602" width="13" style="406" customWidth="1"/>
    <col min="4603" max="4603" width="16.7265625" style="406" customWidth="1"/>
    <col min="4604" max="4604" width="11.26953125" style="406" customWidth="1"/>
    <col min="4605" max="4605" width="15.54296875" style="406" customWidth="1"/>
    <col min="4606" max="4852" width="9.1796875" style="406"/>
    <col min="4853" max="4853" width="75.453125" style="406" customWidth="1"/>
    <col min="4854" max="4854" width="11.54296875" style="406" customWidth="1"/>
    <col min="4855" max="4855" width="12.54296875" style="406" customWidth="1"/>
    <col min="4856" max="4856" width="11.1796875" style="406" customWidth="1"/>
    <col min="4857" max="4857" width="12.7265625" style="406" customWidth="1"/>
    <col min="4858" max="4858" width="13" style="406" customWidth="1"/>
    <col min="4859" max="4859" width="16.7265625" style="406" customWidth="1"/>
    <col min="4860" max="4860" width="11.26953125" style="406" customWidth="1"/>
    <col min="4861" max="4861" width="15.54296875" style="406" customWidth="1"/>
    <col min="4862" max="5108" width="9.1796875" style="406"/>
    <col min="5109" max="5109" width="75.453125" style="406" customWidth="1"/>
    <col min="5110" max="5110" width="11.54296875" style="406" customWidth="1"/>
    <col min="5111" max="5111" width="12.54296875" style="406" customWidth="1"/>
    <col min="5112" max="5112" width="11.1796875" style="406" customWidth="1"/>
    <col min="5113" max="5113" width="12.7265625" style="406" customWidth="1"/>
    <col min="5114" max="5114" width="13" style="406" customWidth="1"/>
    <col min="5115" max="5115" width="16.7265625" style="406" customWidth="1"/>
    <col min="5116" max="5116" width="11.26953125" style="406" customWidth="1"/>
    <col min="5117" max="5117" width="15.54296875" style="406" customWidth="1"/>
    <col min="5118" max="5364" width="9.1796875" style="406"/>
    <col min="5365" max="5365" width="75.453125" style="406" customWidth="1"/>
    <col min="5366" max="5366" width="11.54296875" style="406" customWidth="1"/>
    <col min="5367" max="5367" width="12.54296875" style="406" customWidth="1"/>
    <col min="5368" max="5368" width="11.1796875" style="406" customWidth="1"/>
    <col min="5369" max="5369" width="12.7265625" style="406" customWidth="1"/>
    <col min="5370" max="5370" width="13" style="406" customWidth="1"/>
    <col min="5371" max="5371" width="16.7265625" style="406" customWidth="1"/>
    <col min="5372" max="5372" width="11.26953125" style="406" customWidth="1"/>
    <col min="5373" max="5373" width="15.54296875" style="406" customWidth="1"/>
    <col min="5374" max="5620" width="9.1796875" style="406"/>
    <col min="5621" max="5621" width="75.453125" style="406" customWidth="1"/>
    <col min="5622" max="5622" width="11.54296875" style="406" customWidth="1"/>
    <col min="5623" max="5623" width="12.54296875" style="406" customWidth="1"/>
    <col min="5624" max="5624" width="11.1796875" style="406" customWidth="1"/>
    <col min="5625" max="5625" width="12.7265625" style="406" customWidth="1"/>
    <col min="5626" max="5626" width="13" style="406" customWidth="1"/>
    <col min="5627" max="5627" width="16.7265625" style="406" customWidth="1"/>
    <col min="5628" max="5628" width="11.26953125" style="406" customWidth="1"/>
    <col min="5629" max="5629" width="15.54296875" style="406" customWidth="1"/>
    <col min="5630" max="5876" width="9.1796875" style="406"/>
    <col min="5877" max="5877" width="75.453125" style="406" customWidth="1"/>
    <col min="5878" max="5878" width="11.54296875" style="406" customWidth="1"/>
    <col min="5879" max="5879" width="12.54296875" style="406" customWidth="1"/>
    <col min="5880" max="5880" width="11.1796875" style="406" customWidth="1"/>
    <col min="5881" max="5881" width="12.7265625" style="406" customWidth="1"/>
    <col min="5882" max="5882" width="13" style="406" customWidth="1"/>
    <col min="5883" max="5883" width="16.7265625" style="406" customWidth="1"/>
    <col min="5884" max="5884" width="11.26953125" style="406" customWidth="1"/>
    <col min="5885" max="5885" width="15.54296875" style="406" customWidth="1"/>
    <col min="5886" max="6132" width="9.1796875" style="406"/>
    <col min="6133" max="6133" width="75.453125" style="406" customWidth="1"/>
    <col min="6134" max="6134" width="11.54296875" style="406" customWidth="1"/>
    <col min="6135" max="6135" width="12.54296875" style="406" customWidth="1"/>
    <col min="6136" max="6136" width="11.1796875" style="406" customWidth="1"/>
    <col min="6137" max="6137" width="12.7265625" style="406" customWidth="1"/>
    <col min="6138" max="6138" width="13" style="406" customWidth="1"/>
    <col min="6139" max="6139" width="16.7265625" style="406" customWidth="1"/>
    <col min="6140" max="6140" width="11.26953125" style="406" customWidth="1"/>
    <col min="6141" max="6141" width="15.54296875" style="406" customWidth="1"/>
    <col min="6142" max="6388" width="9.1796875" style="406"/>
    <col min="6389" max="6389" width="75.453125" style="406" customWidth="1"/>
    <col min="6390" max="6390" width="11.54296875" style="406" customWidth="1"/>
    <col min="6391" max="6391" width="12.54296875" style="406" customWidth="1"/>
    <col min="6392" max="6392" width="11.1796875" style="406" customWidth="1"/>
    <col min="6393" max="6393" width="12.7265625" style="406" customWidth="1"/>
    <col min="6394" max="6394" width="13" style="406" customWidth="1"/>
    <col min="6395" max="6395" width="16.7265625" style="406" customWidth="1"/>
    <col min="6396" max="6396" width="11.26953125" style="406" customWidth="1"/>
    <col min="6397" max="6397" width="15.54296875" style="406" customWidth="1"/>
    <col min="6398" max="6644" width="9.1796875" style="406"/>
    <col min="6645" max="6645" width="75.453125" style="406" customWidth="1"/>
    <col min="6646" max="6646" width="11.54296875" style="406" customWidth="1"/>
    <col min="6647" max="6647" width="12.54296875" style="406" customWidth="1"/>
    <col min="6648" max="6648" width="11.1796875" style="406" customWidth="1"/>
    <col min="6649" max="6649" width="12.7265625" style="406" customWidth="1"/>
    <col min="6650" max="6650" width="13" style="406" customWidth="1"/>
    <col min="6651" max="6651" width="16.7265625" style="406" customWidth="1"/>
    <col min="6652" max="6652" width="11.26953125" style="406" customWidth="1"/>
    <col min="6653" max="6653" width="15.54296875" style="406" customWidth="1"/>
    <col min="6654" max="6900" width="9.1796875" style="406"/>
    <col min="6901" max="6901" width="75.453125" style="406" customWidth="1"/>
    <col min="6902" max="6902" width="11.54296875" style="406" customWidth="1"/>
    <col min="6903" max="6903" width="12.54296875" style="406" customWidth="1"/>
    <col min="6904" max="6904" width="11.1796875" style="406" customWidth="1"/>
    <col min="6905" max="6905" width="12.7265625" style="406" customWidth="1"/>
    <col min="6906" max="6906" width="13" style="406" customWidth="1"/>
    <col min="6907" max="6907" width="16.7265625" style="406" customWidth="1"/>
    <col min="6908" max="6908" width="11.26953125" style="406" customWidth="1"/>
    <col min="6909" max="6909" width="15.54296875" style="406" customWidth="1"/>
    <col min="6910" max="7156" width="9.1796875" style="406"/>
    <col min="7157" max="7157" width="75.453125" style="406" customWidth="1"/>
    <col min="7158" max="7158" width="11.54296875" style="406" customWidth="1"/>
    <col min="7159" max="7159" width="12.54296875" style="406" customWidth="1"/>
    <col min="7160" max="7160" width="11.1796875" style="406" customWidth="1"/>
    <col min="7161" max="7161" width="12.7265625" style="406" customWidth="1"/>
    <col min="7162" max="7162" width="13" style="406" customWidth="1"/>
    <col min="7163" max="7163" width="16.7265625" style="406" customWidth="1"/>
    <col min="7164" max="7164" width="11.26953125" style="406" customWidth="1"/>
    <col min="7165" max="7165" width="15.54296875" style="406" customWidth="1"/>
    <col min="7166" max="7412" width="9.1796875" style="406"/>
    <col min="7413" max="7413" width="75.453125" style="406" customWidth="1"/>
    <col min="7414" max="7414" width="11.54296875" style="406" customWidth="1"/>
    <col min="7415" max="7415" width="12.54296875" style="406" customWidth="1"/>
    <col min="7416" max="7416" width="11.1796875" style="406" customWidth="1"/>
    <col min="7417" max="7417" width="12.7265625" style="406" customWidth="1"/>
    <col min="7418" max="7418" width="13" style="406" customWidth="1"/>
    <col min="7419" max="7419" width="16.7265625" style="406" customWidth="1"/>
    <col min="7420" max="7420" width="11.26953125" style="406" customWidth="1"/>
    <col min="7421" max="7421" width="15.54296875" style="406" customWidth="1"/>
    <col min="7422" max="7668" width="9.1796875" style="406"/>
    <col min="7669" max="7669" width="75.453125" style="406" customWidth="1"/>
    <col min="7670" max="7670" width="11.54296875" style="406" customWidth="1"/>
    <col min="7671" max="7671" width="12.54296875" style="406" customWidth="1"/>
    <col min="7672" max="7672" width="11.1796875" style="406" customWidth="1"/>
    <col min="7673" max="7673" width="12.7265625" style="406" customWidth="1"/>
    <col min="7674" max="7674" width="13" style="406" customWidth="1"/>
    <col min="7675" max="7675" width="16.7265625" style="406" customWidth="1"/>
    <col min="7676" max="7676" width="11.26953125" style="406" customWidth="1"/>
    <col min="7677" max="7677" width="15.54296875" style="406" customWidth="1"/>
    <col min="7678" max="7924" width="9.1796875" style="406"/>
    <col min="7925" max="7925" width="75.453125" style="406" customWidth="1"/>
    <col min="7926" max="7926" width="11.54296875" style="406" customWidth="1"/>
    <col min="7927" max="7927" width="12.54296875" style="406" customWidth="1"/>
    <col min="7928" max="7928" width="11.1796875" style="406" customWidth="1"/>
    <col min="7929" max="7929" width="12.7265625" style="406" customWidth="1"/>
    <col min="7930" max="7930" width="13" style="406" customWidth="1"/>
    <col min="7931" max="7931" width="16.7265625" style="406" customWidth="1"/>
    <col min="7932" max="7932" width="11.26953125" style="406" customWidth="1"/>
    <col min="7933" max="7933" width="15.54296875" style="406" customWidth="1"/>
    <col min="7934" max="8180" width="9.1796875" style="406"/>
    <col min="8181" max="8181" width="75.453125" style="406" customWidth="1"/>
    <col min="8182" max="8182" width="11.54296875" style="406" customWidth="1"/>
    <col min="8183" max="8183" width="12.54296875" style="406" customWidth="1"/>
    <col min="8184" max="8184" width="11.1796875" style="406" customWidth="1"/>
    <col min="8185" max="8185" width="12.7265625" style="406" customWidth="1"/>
    <col min="8186" max="8186" width="13" style="406" customWidth="1"/>
    <col min="8187" max="8187" width="16.7265625" style="406" customWidth="1"/>
    <col min="8188" max="8188" width="11.26953125" style="406" customWidth="1"/>
    <col min="8189" max="8189" width="15.54296875" style="406" customWidth="1"/>
    <col min="8190" max="8436" width="9.1796875" style="406"/>
    <col min="8437" max="8437" width="75.453125" style="406" customWidth="1"/>
    <col min="8438" max="8438" width="11.54296875" style="406" customWidth="1"/>
    <col min="8439" max="8439" width="12.54296875" style="406" customWidth="1"/>
    <col min="8440" max="8440" width="11.1796875" style="406" customWidth="1"/>
    <col min="8441" max="8441" width="12.7265625" style="406" customWidth="1"/>
    <col min="8442" max="8442" width="13" style="406" customWidth="1"/>
    <col min="8443" max="8443" width="16.7265625" style="406" customWidth="1"/>
    <col min="8444" max="8444" width="11.26953125" style="406" customWidth="1"/>
    <col min="8445" max="8445" width="15.54296875" style="406" customWidth="1"/>
    <col min="8446" max="8692" width="9.1796875" style="406"/>
    <col min="8693" max="8693" width="75.453125" style="406" customWidth="1"/>
    <col min="8694" max="8694" width="11.54296875" style="406" customWidth="1"/>
    <col min="8695" max="8695" width="12.54296875" style="406" customWidth="1"/>
    <col min="8696" max="8696" width="11.1796875" style="406" customWidth="1"/>
    <col min="8697" max="8697" width="12.7265625" style="406" customWidth="1"/>
    <col min="8698" max="8698" width="13" style="406" customWidth="1"/>
    <col min="8699" max="8699" width="16.7265625" style="406" customWidth="1"/>
    <col min="8700" max="8700" width="11.26953125" style="406" customWidth="1"/>
    <col min="8701" max="8701" width="15.54296875" style="406" customWidth="1"/>
    <col min="8702" max="8948" width="9.1796875" style="406"/>
    <col min="8949" max="8949" width="75.453125" style="406" customWidth="1"/>
    <col min="8950" max="8950" width="11.54296875" style="406" customWidth="1"/>
    <col min="8951" max="8951" width="12.54296875" style="406" customWidth="1"/>
    <col min="8952" max="8952" width="11.1796875" style="406" customWidth="1"/>
    <col min="8953" max="8953" width="12.7265625" style="406" customWidth="1"/>
    <col min="8954" max="8954" width="13" style="406" customWidth="1"/>
    <col min="8955" max="8955" width="16.7265625" style="406" customWidth="1"/>
    <col min="8956" max="8956" width="11.26953125" style="406" customWidth="1"/>
    <col min="8957" max="8957" width="15.54296875" style="406" customWidth="1"/>
    <col min="8958" max="9204" width="9.1796875" style="406"/>
    <col min="9205" max="9205" width="75.453125" style="406" customWidth="1"/>
    <col min="9206" max="9206" width="11.54296875" style="406" customWidth="1"/>
    <col min="9207" max="9207" width="12.54296875" style="406" customWidth="1"/>
    <col min="9208" max="9208" width="11.1796875" style="406" customWidth="1"/>
    <col min="9209" max="9209" width="12.7265625" style="406" customWidth="1"/>
    <col min="9210" max="9210" width="13" style="406" customWidth="1"/>
    <col min="9211" max="9211" width="16.7265625" style="406" customWidth="1"/>
    <col min="9212" max="9212" width="11.26953125" style="406" customWidth="1"/>
    <col min="9213" max="9213" width="15.54296875" style="406" customWidth="1"/>
    <col min="9214" max="9460" width="9.1796875" style="406"/>
    <col min="9461" max="9461" width="75.453125" style="406" customWidth="1"/>
    <col min="9462" max="9462" width="11.54296875" style="406" customWidth="1"/>
    <col min="9463" max="9463" width="12.54296875" style="406" customWidth="1"/>
    <col min="9464" max="9464" width="11.1796875" style="406" customWidth="1"/>
    <col min="9465" max="9465" width="12.7265625" style="406" customWidth="1"/>
    <col min="9466" max="9466" width="13" style="406" customWidth="1"/>
    <col min="9467" max="9467" width="16.7265625" style="406" customWidth="1"/>
    <col min="9468" max="9468" width="11.26953125" style="406" customWidth="1"/>
    <col min="9469" max="9469" width="15.54296875" style="406" customWidth="1"/>
    <col min="9470" max="9716" width="9.1796875" style="406"/>
    <col min="9717" max="9717" width="75.453125" style="406" customWidth="1"/>
    <col min="9718" max="9718" width="11.54296875" style="406" customWidth="1"/>
    <col min="9719" max="9719" width="12.54296875" style="406" customWidth="1"/>
    <col min="9720" max="9720" width="11.1796875" style="406" customWidth="1"/>
    <col min="9721" max="9721" width="12.7265625" style="406" customWidth="1"/>
    <col min="9722" max="9722" width="13" style="406" customWidth="1"/>
    <col min="9723" max="9723" width="16.7265625" style="406" customWidth="1"/>
    <col min="9724" max="9724" width="11.26953125" style="406" customWidth="1"/>
    <col min="9725" max="9725" width="15.54296875" style="406" customWidth="1"/>
    <col min="9726" max="9972" width="9.1796875" style="406"/>
    <col min="9973" max="9973" width="75.453125" style="406" customWidth="1"/>
    <col min="9974" max="9974" width="11.54296875" style="406" customWidth="1"/>
    <col min="9975" max="9975" width="12.54296875" style="406" customWidth="1"/>
    <col min="9976" max="9976" width="11.1796875" style="406" customWidth="1"/>
    <col min="9977" max="9977" width="12.7265625" style="406" customWidth="1"/>
    <col min="9978" max="9978" width="13" style="406" customWidth="1"/>
    <col min="9979" max="9979" width="16.7265625" style="406" customWidth="1"/>
    <col min="9980" max="9980" width="11.26953125" style="406" customWidth="1"/>
    <col min="9981" max="9981" width="15.54296875" style="406" customWidth="1"/>
    <col min="9982" max="10228" width="9.1796875" style="406"/>
    <col min="10229" max="10229" width="75.453125" style="406" customWidth="1"/>
    <col min="10230" max="10230" width="11.54296875" style="406" customWidth="1"/>
    <col min="10231" max="10231" width="12.54296875" style="406" customWidth="1"/>
    <col min="10232" max="10232" width="11.1796875" style="406" customWidth="1"/>
    <col min="10233" max="10233" width="12.7265625" style="406" customWidth="1"/>
    <col min="10234" max="10234" width="13" style="406" customWidth="1"/>
    <col min="10235" max="10235" width="16.7265625" style="406" customWidth="1"/>
    <col min="10236" max="10236" width="11.26953125" style="406" customWidth="1"/>
    <col min="10237" max="10237" width="15.54296875" style="406" customWidth="1"/>
    <col min="10238" max="10484" width="9.1796875" style="406"/>
    <col min="10485" max="10485" width="75.453125" style="406" customWidth="1"/>
    <col min="10486" max="10486" width="11.54296875" style="406" customWidth="1"/>
    <col min="10487" max="10487" width="12.54296875" style="406" customWidth="1"/>
    <col min="10488" max="10488" width="11.1796875" style="406" customWidth="1"/>
    <col min="10489" max="10489" width="12.7265625" style="406" customWidth="1"/>
    <col min="10490" max="10490" width="13" style="406" customWidth="1"/>
    <col min="10491" max="10491" width="16.7265625" style="406" customWidth="1"/>
    <col min="10492" max="10492" width="11.26953125" style="406" customWidth="1"/>
    <col min="10493" max="10493" width="15.54296875" style="406" customWidth="1"/>
    <col min="10494" max="10740" width="9.1796875" style="406"/>
    <col min="10741" max="10741" width="75.453125" style="406" customWidth="1"/>
    <col min="10742" max="10742" width="11.54296875" style="406" customWidth="1"/>
    <col min="10743" max="10743" width="12.54296875" style="406" customWidth="1"/>
    <col min="10744" max="10744" width="11.1796875" style="406" customWidth="1"/>
    <col min="10745" max="10745" width="12.7265625" style="406" customWidth="1"/>
    <col min="10746" max="10746" width="13" style="406" customWidth="1"/>
    <col min="10747" max="10747" width="16.7265625" style="406" customWidth="1"/>
    <col min="10748" max="10748" width="11.26953125" style="406" customWidth="1"/>
    <col min="10749" max="10749" width="15.54296875" style="406" customWidth="1"/>
    <col min="10750" max="10996" width="9.1796875" style="406"/>
    <col min="10997" max="10997" width="75.453125" style="406" customWidth="1"/>
    <col min="10998" max="10998" width="11.54296875" style="406" customWidth="1"/>
    <col min="10999" max="10999" width="12.54296875" style="406" customWidth="1"/>
    <col min="11000" max="11000" width="11.1796875" style="406" customWidth="1"/>
    <col min="11001" max="11001" width="12.7265625" style="406" customWidth="1"/>
    <col min="11002" max="11002" width="13" style="406" customWidth="1"/>
    <col min="11003" max="11003" width="16.7265625" style="406" customWidth="1"/>
    <col min="11004" max="11004" width="11.26953125" style="406" customWidth="1"/>
    <col min="11005" max="11005" width="15.54296875" style="406" customWidth="1"/>
    <col min="11006" max="11252" width="9.1796875" style="406"/>
    <col min="11253" max="11253" width="75.453125" style="406" customWidth="1"/>
    <col min="11254" max="11254" width="11.54296875" style="406" customWidth="1"/>
    <col min="11255" max="11255" width="12.54296875" style="406" customWidth="1"/>
    <col min="11256" max="11256" width="11.1796875" style="406" customWidth="1"/>
    <col min="11257" max="11257" width="12.7265625" style="406" customWidth="1"/>
    <col min="11258" max="11258" width="13" style="406" customWidth="1"/>
    <col min="11259" max="11259" width="16.7265625" style="406" customWidth="1"/>
    <col min="11260" max="11260" width="11.26953125" style="406" customWidth="1"/>
    <col min="11261" max="11261" width="15.54296875" style="406" customWidth="1"/>
    <col min="11262" max="11508" width="9.1796875" style="406"/>
    <col min="11509" max="11509" width="75.453125" style="406" customWidth="1"/>
    <col min="11510" max="11510" width="11.54296875" style="406" customWidth="1"/>
    <col min="11511" max="11511" width="12.54296875" style="406" customWidth="1"/>
    <col min="11512" max="11512" width="11.1796875" style="406" customWidth="1"/>
    <col min="11513" max="11513" width="12.7265625" style="406" customWidth="1"/>
    <col min="11514" max="11514" width="13" style="406" customWidth="1"/>
    <col min="11515" max="11515" width="16.7265625" style="406" customWidth="1"/>
    <col min="11516" max="11516" width="11.26953125" style="406" customWidth="1"/>
    <col min="11517" max="11517" width="15.54296875" style="406" customWidth="1"/>
    <col min="11518" max="11764" width="9.1796875" style="406"/>
    <col min="11765" max="11765" width="75.453125" style="406" customWidth="1"/>
    <col min="11766" max="11766" width="11.54296875" style="406" customWidth="1"/>
    <col min="11767" max="11767" width="12.54296875" style="406" customWidth="1"/>
    <col min="11768" max="11768" width="11.1796875" style="406" customWidth="1"/>
    <col min="11769" max="11769" width="12.7265625" style="406" customWidth="1"/>
    <col min="11770" max="11770" width="13" style="406" customWidth="1"/>
    <col min="11771" max="11771" width="16.7265625" style="406" customWidth="1"/>
    <col min="11772" max="11772" width="11.26953125" style="406" customWidth="1"/>
    <col min="11773" max="11773" width="15.54296875" style="406" customWidth="1"/>
    <col min="11774" max="12020" width="9.1796875" style="406"/>
    <col min="12021" max="12021" width="75.453125" style="406" customWidth="1"/>
    <col min="12022" max="12022" width="11.54296875" style="406" customWidth="1"/>
    <col min="12023" max="12023" width="12.54296875" style="406" customWidth="1"/>
    <col min="12024" max="12024" width="11.1796875" style="406" customWidth="1"/>
    <col min="12025" max="12025" width="12.7265625" style="406" customWidth="1"/>
    <col min="12026" max="12026" width="13" style="406" customWidth="1"/>
    <col min="12027" max="12027" width="16.7265625" style="406" customWidth="1"/>
    <col min="12028" max="12028" width="11.26953125" style="406" customWidth="1"/>
    <col min="12029" max="12029" width="15.54296875" style="406" customWidth="1"/>
    <col min="12030" max="12276" width="9.1796875" style="406"/>
    <col min="12277" max="12277" width="75.453125" style="406" customWidth="1"/>
    <col min="12278" max="12278" width="11.54296875" style="406" customWidth="1"/>
    <col min="12279" max="12279" width="12.54296875" style="406" customWidth="1"/>
    <col min="12280" max="12280" width="11.1796875" style="406" customWidth="1"/>
    <col min="12281" max="12281" width="12.7265625" style="406" customWidth="1"/>
    <col min="12282" max="12282" width="13" style="406" customWidth="1"/>
    <col min="12283" max="12283" width="16.7265625" style="406" customWidth="1"/>
    <col min="12284" max="12284" width="11.26953125" style="406" customWidth="1"/>
    <col min="12285" max="12285" width="15.54296875" style="406" customWidth="1"/>
    <col min="12286" max="12532" width="9.1796875" style="406"/>
    <col min="12533" max="12533" width="75.453125" style="406" customWidth="1"/>
    <col min="12534" max="12534" width="11.54296875" style="406" customWidth="1"/>
    <col min="12535" max="12535" width="12.54296875" style="406" customWidth="1"/>
    <col min="12536" max="12536" width="11.1796875" style="406" customWidth="1"/>
    <col min="12537" max="12537" width="12.7265625" style="406" customWidth="1"/>
    <col min="12538" max="12538" width="13" style="406" customWidth="1"/>
    <col min="12539" max="12539" width="16.7265625" style="406" customWidth="1"/>
    <col min="12540" max="12540" width="11.26953125" style="406" customWidth="1"/>
    <col min="12541" max="12541" width="15.54296875" style="406" customWidth="1"/>
    <col min="12542" max="12788" width="9.1796875" style="406"/>
    <col min="12789" max="12789" width="75.453125" style="406" customWidth="1"/>
    <col min="12790" max="12790" width="11.54296875" style="406" customWidth="1"/>
    <col min="12791" max="12791" width="12.54296875" style="406" customWidth="1"/>
    <col min="12792" max="12792" width="11.1796875" style="406" customWidth="1"/>
    <col min="12793" max="12793" width="12.7265625" style="406" customWidth="1"/>
    <col min="12794" max="12794" width="13" style="406" customWidth="1"/>
    <col min="12795" max="12795" width="16.7265625" style="406" customWidth="1"/>
    <col min="12796" max="12796" width="11.26953125" style="406" customWidth="1"/>
    <col min="12797" max="12797" width="15.54296875" style="406" customWidth="1"/>
    <col min="12798" max="13044" width="9.1796875" style="406"/>
    <col min="13045" max="13045" width="75.453125" style="406" customWidth="1"/>
    <col min="13046" max="13046" width="11.54296875" style="406" customWidth="1"/>
    <col min="13047" max="13047" width="12.54296875" style="406" customWidth="1"/>
    <col min="13048" max="13048" width="11.1796875" style="406" customWidth="1"/>
    <col min="13049" max="13049" width="12.7265625" style="406" customWidth="1"/>
    <col min="13050" max="13050" width="13" style="406" customWidth="1"/>
    <col min="13051" max="13051" width="16.7265625" style="406" customWidth="1"/>
    <col min="13052" max="13052" width="11.26953125" style="406" customWidth="1"/>
    <col min="13053" max="13053" width="15.54296875" style="406" customWidth="1"/>
    <col min="13054" max="13300" width="9.1796875" style="406"/>
    <col min="13301" max="13301" width="75.453125" style="406" customWidth="1"/>
    <col min="13302" max="13302" width="11.54296875" style="406" customWidth="1"/>
    <col min="13303" max="13303" width="12.54296875" style="406" customWidth="1"/>
    <col min="13304" max="13304" width="11.1796875" style="406" customWidth="1"/>
    <col min="13305" max="13305" width="12.7265625" style="406" customWidth="1"/>
    <col min="13306" max="13306" width="13" style="406" customWidth="1"/>
    <col min="13307" max="13307" width="16.7265625" style="406" customWidth="1"/>
    <col min="13308" max="13308" width="11.26953125" style="406" customWidth="1"/>
    <col min="13309" max="13309" width="15.54296875" style="406" customWidth="1"/>
    <col min="13310" max="13556" width="9.1796875" style="406"/>
    <col min="13557" max="13557" width="75.453125" style="406" customWidth="1"/>
    <col min="13558" max="13558" width="11.54296875" style="406" customWidth="1"/>
    <col min="13559" max="13559" width="12.54296875" style="406" customWidth="1"/>
    <col min="13560" max="13560" width="11.1796875" style="406" customWidth="1"/>
    <col min="13561" max="13561" width="12.7265625" style="406" customWidth="1"/>
    <col min="13562" max="13562" width="13" style="406" customWidth="1"/>
    <col min="13563" max="13563" width="16.7265625" style="406" customWidth="1"/>
    <col min="13564" max="13564" width="11.26953125" style="406" customWidth="1"/>
    <col min="13565" max="13565" width="15.54296875" style="406" customWidth="1"/>
    <col min="13566" max="13812" width="9.1796875" style="406"/>
    <col min="13813" max="13813" width="75.453125" style="406" customWidth="1"/>
    <col min="13814" max="13814" width="11.54296875" style="406" customWidth="1"/>
    <col min="13815" max="13815" width="12.54296875" style="406" customWidth="1"/>
    <col min="13816" max="13816" width="11.1796875" style="406" customWidth="1"/>
    <col min="13817" max="13817" width="12.7265625" style="406" customWidth="1"/>
    <col min="13818" max="13818" width="13" style="406" customWidth="1"/>
    <col min="13819" max="13819" width="16.7265625" style="406" customWidth="1"/>
    <col min="13820" max="13820" width="11.26953125" style="406" customWidth="1"/>
    <col min="13821" max="13821" width="15.54296875" style="406" customWidth="1"/>
    <col min="13822" max="14068" width="9.1796875" style="406"/>
    <col min="14069" max="14069" width="75.453125" style="406" customWidth="1"/>
    <col min="14070" max="14070" width="11.54296875" style="406" customWidth="1"/>
    <col min="14071" max="14071" width="12.54296875" style="406" customWidth="1"/>
    <col min="14072" max="14072" width="11.1796875" style="406" customWidth="1"/>
    <col min="14073" max="14073" width="12.7265625" style="406" customWidth="1"/>
    <col min="14074" max="14074" width="13" style="406" customWidth="1"/>
    <col min="14075" max="14075" width="16.7265625" style="406" customWidth="1"/>
    <col min="14076" max="14076" width="11.26953125" style="406" customWidth="1"/>
    <col min="14077" max="14077" width="15.54296875" style="406" customWidth="1"/>
    <col min="14078" max="14324" width="9.1796875" style="406"/>
    <col min="14325" max="14325" width="75.453125" style="406" customWidth="1"/>
    <col min="14326" max="14326" width="11.54296875" style="406" customWidth="1"/>
    <col min="14327" max="14327" width="12.54296875" style="406" customWidth="1"/>
    <col min="14328" max="14328" width="11.1796875" style="406" customWidth="1"/>
    <col min="14329" max="14329" width="12.7265625" style="406" customWidth="1"/>
    <col min="14330" max="14330" width="13" style="406" customWidth="1"/>
    <col min="14331" max="14331" width="16.7265625" style="406" customWidth="1"/>
    <col min="14332" max="14332" width="11.26953125" style="406" customWidth="1"/>
    <col min="14333" max="14333" width="15.54296875" style="406" customWidth="1"/>
    <col min="14334" max="14580" width="9.1796875" style="406"/>
    <col min="14581" max="14581" width="75.453125" style="406" customWidth="1"/>
    <col min="14582" max="14582" width="11.54296875" style="406" customWidth="1"/>
    <col min="14583" max="14583" width="12.54296875" style="406" customWidth="1"/>
    <col min="14584" max="14584" width="11.1796875" style="406" customWidth="1"/>
    <col min="14585" max="14585" width="12.7265625" style="406" customWidth="1"/>
    <col min="14586" max="14586" width="13" style="406" customWidth="1"/>
    <col min="14587" max="14587" width="16.7265625" style="406" customWidth="1"/>
    <col min="14588" max="14588" width="11.26953125" style="406" customWidth="1"/>
    <col min="14589" max="14589" width="15.54296875" style="406" customWidth="1"/>
    <col min="14590" max="14836" width="9.1796875" style="406"/>
    <col min="14837" max="14837" width="75.453125" style="406" customWidth="1"/>
    <col min="14838" max="14838" width="11.54296875" style="406" customWidth="1"/>
    <col min="14839" max="14839" width="12.54296875" style="406" customWidth="1"/>
    <col min="14840" max="14840" width="11.1796875" style="406" customWidth="1"/>
    <col min="14841" max="14841" width="12.7265625" style="406" customWidth="1"/>
    <col min="14842" max="14842" width="13" style="406" customWidth="1"/>
    <col min="14843" max="14843" width="16.7265625" style="406" customWidth="1"/>
    <col min="14844" max="14844" width="11.26953125" style="406" customWidth="1"/>
    <col min="14845" max="14845" width="15.54296875" style="406" customWidth="1"/>
    <col min="14846" max="15092" width="9.1796875" style="406"/>
    <col min="15093" max="15093" width="75.453125" style="406" customWidth="1"/>
    <col min="15094" max="15094" width="11.54296875" style="406" customWidth="1"/>
    <col min="15095" max="15095" width="12.54296875" style="406" customWidth="1"/>
    <col min="15096" max="15096" width="11.1796875" style="406" customWidth="1"/>
    <col min="15097" max="15097" width="12.7265625" style="406" customWidth="1"/>
    <col min="15098" max="15098" width="13" style="406" customWidth="1"/>
    <col min="15099" max="15099" width="16.7265625" style="406" customWidth="1"/>
    <col min="15100" max="15100" width="11.26953125" style="406" customWidth="1"/>
    <col min="15101" max="15101" width="15.54296875" style="406" customWidth="1"/>
    <col min="15102" max="15348" width="9.1796875" style="406"/>
    <col min="15349" max="15349" width="75.453125" style="406" customWidth="1"/>
    <col min="15350" max="15350" width="11.54296875" style="406" customWidth="1"/>
    <col min="15351" max="15351" width="12.54296875" style="406" customWidth="1"/>
    <col min="15352" max="15352" width="11.1796875" style="406" customWidth="1"/>
    <col min="15353" max="15353" width="12.7265625" style="406" customWidth="1"/>
    <col min="15354" max="15354" width="13" style="406" customWidth="1"/>
    <col min="15355" max="15355" width="16.7265625" style="406" customWidth="1"/>
    <col min="15356" max="15356" width="11.26953125" style="406" customWidth="1"/>
    <col min="15357" max="15357" width="15.54296875" style="406" customWidth="1"/>
    <col min="15358" max="15604" width="9.1796875" style="406"/>
    <col min="15605" max="15605" width="75.453125" style="406" customWidth="1"/>
    <col min="15606" max="15606" width="11.54296875" style="406" customWidth="1"/>
    <col min="15607" max="15607" width="12.54296875" style="406" customWidth="1"/>
    <col min="15608" max="15608" width="11.1796875" style="406" customWidth="1"/>
    <col min="15609" max="15609" width="12.7265625" style="406" customWidth="1"/>
    <col min="15610" max="15610" width="13" style="406" customWidth="1"/>
    <col min="15611" max="15611" width="16.7265625" style="406" customWidth="1"/>
    <col min="15612" max="15612" width="11.26953125" style="406" customWidth="1"/>
    <col min="15613" max="15613" width="15.54296875" style="406" customWidth="1"/>
    <col min="15614" max="15860" width="9.1796875" style="406"/>
    <col min="15861" max="15861" width="75.453125" style="406" customWidth="1"/>
    <col min="15862" max="15862" width="11.54296875" style="406" customWidth="1"/>
    <col min="15863" max="15863" width="12.54296875" style="406" customWidth="1"/>
    <col min="15864" max="15864" width="11.1796875" style="406" customWidth="1"/>
    <col min="15865" max="15865" width="12.7265625" style="406" customWidth="1"/>
    <col min="15866" max="15866" width="13" style="406" customWidth="1"/>
    <col min="15867" max="15867" width="16.7265625" style="406" customWidth="1"/>
    <col min="15868" max="15868" width="11.26953125" style="406" customWidth="1"/>
    <col min="15869" max="15869" width="15.54296875" style="406" customWidth="1"/>
    <col min="15870" max="16116" width="9.1796875" style="406"/>
    <col min="16117" max="16117" width="75.453125" style="406" customWidth="1"/>
    <col min="16118" max="16118" width="11.54296875" style="406" customWidth="1"/>
    <col min="16119" max="16119" width="12.54296875" style="406" customWidth="1"/>
    <col min="16120" max="16120" width="11.1796875" style="406" customWidth="1"/>
    <col min="16121" max="16121" width="12.7265625" style="406" customWidth="1"/>
    <col min="16122" max="16122" width="13" style="406" customWidth="1"/>
    <col min="16123" max="16123" width="16.7265625" style="406" customWidth="1"/>
    <col min="16124" max="16124" width="11.26953125" style="406" customWidth="1"/>
    <col min="16125" max="16125" width="15.54296875" style="406" customWidth="1"/>
    <col min="16126" max="16384" width="9.1796875" style="406"/>
  </cols>
  <sheetData>
    <row r="1" spans="1:7" s="402" customFormat="1" ht="28.5" customHeight="1" x14ac:dyDescent="0.25">
      <c r="A1" s="400" t="s">
        <v>533</v>
      </c>
      <c r="B1" s="400" t="s">
        <v>478</v>
      </c>
      <c r="C1" s="401"/>
      <c r="D1" s="401"/>
      <c r="E1" s="401"/>
      <c r="F1" s="401"/>
      <c r="G1" s="401"/>
    </row>
    <row r="2" spans="1:7" ht="15.5" x14ac:dyDescent="0.25">
      <c r="A2" s="403" t="s">
        <v>479</v>
      </c>
      <c r="B2" s="404">
        <f>B3</f>
        <v>0</v>
      </c>
      <c r="C2" s="405"/>
      <c r="D2" s="405"/>
      <c r="E2" s="405"/>
      <c r="F2" s="405"/>
      <c r="G2" s="405"/>
    </row>
    <row r="3" spans="1:7" ht="29" x14ac:dyDescent="0.25">
      <c r="A3" s="407" t="s">
        <v>480</v>
      </c>
      <c r="B3" s="408"/>
      <c r="C3" s="405" t="s">
        <v>481</v>
      </c>
      <c r="D3" s="405"/>
      <c r="E3" s="405"/>
      <c r="F3" s="405"/>
      <c r="G3" s="405"/>
    </row>
    <row r="4" spans="1:7" ht="15.5" x14ac:dyDescent="0.25">
      <c r="A4" s="403" t="s">
        <v>482</v>
      </c>
      <c r="B4" s="404">
        <f>B5+B15+B19+B21+B23</f>
        <v>0</v>
      </c>
      <c r="C4" s="405"/>
      <c r="D4" s="405"/>
      <c r="E4" s="405"/>
      <c r="F4" s="405"/>
      <c r="G4" s="405"/>
    </row>
    <row r="5" spans="1:7" ht="14.5" x14ac:dyDescent="0.25">
      <c r="A5" s="409" t="s">
        <v>483</v>
      </c>
      <c r="B5" s="410">
        <f>SUM(B6:B14)</f>
        <v>0</v>
      </c>
      <c r="C5" s="405"/>
      <c r="D5" s="405"/>
      <c r="E5" s="405"/>
      <c r="F5" s="405"/>
      <c r="G5" s="405"/>
    </row>
    <row r="6" spans="1:7" ht="14.5" x14ac:dyDescent="0.25">
      <c r="A6" s="411" t="s">
        <v>484</v>
      </c>
      <c r="B6" s="412"/>
      <c r="C6" s="405"/>
      <c r="D6" s="405"/>
      <c r="E6" s="405"/>
      <c r="F6" s="405"/>
      <c r="G6" s="405"/>
    </row>
    <row r="7" spans="1:7" ht="14.5" x14ac:dyDescent="0.25">
      <c r="A7" s="411" t="s">
        <v>485</v>
      </c>
      <c r="B7" s="412"/>
      <c r="C7" s="405"/>
      <c r="D7" s="405"/>
      <c r="E7" s="405"/>
      <c r="F7" s="405"/>
      <c r="G7" s="405"/>
    </row>
    <row r="8" spans="1:7" ht="14.5" x14ac:dyDescent="0.25">
      <c r="A8" s="592" t="s">
        <v>486</v>
      </c>
      <c r="B8" s="412"/>
      <c r="C8" s="405"/>
      <c r="D8" s="405"/>
      <c r="E8" s="405"/>
      <c r="F8" s="405"/>
      <c r="G8" s="405"/>
    </row>
    <row r="9" spans="1:7" ht="14.5" x14ac:dyDescent="0.25">
      <c r="A9" s="592" t="s">
        <v>487</v>
      </c>
      <c r="B9" s="412"/>
      <c r="C9" s="405"/>
      <c r="D9" s="405"/>
      <c r="E9" s="405"/>
      <c r="F9" s="405"/>
      <c r="G9" s="405"/>
    </row>
    <row r="10" spans="1:7" ht="14.5" x14ac:dyDescent="0.25">
      <c r="A10" s="592" t="s">
        <v>488</v>
      </c>
      <c r="B10" s="412"/>
      <c r="C10" s="405"/>
      <c r="D10" s="405"/>
      <c r="E10" s="405"/>
      <c r="F10" s="405"/>
      <c r="G10" s="405"/>
    </row>
    <row r="11" spans="1:7" ht="14.5" x14ac:dyDescent="0.25">
      <c r="A11" s="592" t="s">
        <v>489</v>
      </c>
      <c r="B11" s="412"/>
      <c r="C11" s="405"/>
      <c r="D11" s="405"/>
      <c r="E11" s="405"/>
      <c r="F11" s="405"/>
      <c r="G11" s="405"/>
    </row>
    <row r="12" spans="1:7" ht="14.5" x14ac:dyDescent="0.25">
      <c r="A12" s="592" t="s">
        <v>490</v>
      </c>
      <c r="B12" s="412"/>
      <c r="C12" s="405"/>
      <c r="D12" s="405"/>
      <c r="E12" s="405"/>
      <c r="F12" s="405"/>
      <c r="G12" s="405"/>
    </row>
    <row r="13" spans="1:7" ht="14.5" x14ac:dyDescent="0.25">
      <c r="A13" s="592" t="s">
        <v>491</v>
      </c>
      <c r="B13" s="412"/>
      <c r="C13" s="405"/>
      <c r="D13" s="405"/>
      <c r="E13" s="405"/>
      <c r="F13" s="405"/>
      <c r="G13" s="405"/>
    </row>
    <row r="14" spans="1:7" ht="14.5" x14ac:dyDescent="0.25">
      <c r="A14" s="592" t="s">
        <v>492</v>
      </c>
      <c r="B14" s="412"/>
      <c r="C14" s="405"/>
      <c r="D14" s="405"/>
      <c r="E14" s="405"/>
      <c r="F14" s="405"/>
      <c r="G14" s="405"/>
    </row>
    <row r="15" spans="1:7" ht="14.5" x14ac:dyDescent="0.25">
      <c r="A15" s="593" t="s">
        <v>493</v>
      </c>
      <c r="B15" s="410">
        <f>SUM(B17:B18)</f>
        <v>0</v>
      </c>
      <c r="C15" s="405"/>
      <c r="D15" s="405"/>
      <c r="E15" s="405"/>
      <c r="F15" s="405"/>
      <c r="G15" s="405"/>
    </row>
    <row r="16" spans="1:7" ht="29" x14ac:dyDescent="0.25">
      <c r="A16" s="592" t="s">
        <v>494</v>
      </c>
      <c r="B16" s="412"/>
      <c r="C16" s="405"/>
      <c r="D16" s="405"/>
      <c r="E16" s="405"/>
      <c r="F16" s="405"/>
      <c r="G16" s="405"/>
    </row>
    <row r="17" spans="1:7" ht="29" x14ac:dyDescent="0.25">
      <c r="A17" s="592" t="s">
        <v>495</v>
      </c>
      <c r="B17" s="412"/>
      <c r="C17" s="405"/>
      <c r="D17" s="405"/>
      <c r="E17" s="405"/>
      <c r="F17" s="405"/>
      <c r="G17" s="405"/>
    </row>
    <row r="18" spans="1:7" ht="31" x14ac:dyDescent="0.25">
      <c r="A18" s="592" t="s">
        <v>534</v>
      </c>
      <c r="B18" s="412"/>
      <c r="C18" s="405"/>
      <c r="D18" s="405"/>
      <c r="E18" s="405"/>
      <c r="F18" s="405"/>
      <c r="G18" s="405"/>
    </row>
    <row r="19" spans="1:7" ht="14.5" x14ac:dyDescent="0.25">
      <c r="A19" s="593" t="s">
        <v>496</v>
      </c>
      <c r="B19" s="410">
        <f>B20</f>
        <v>0</v>
      </c>
      <c r="C19" s="405"/>
      <c r="D19" s="405"/>
      <c r="E19" s="405"/>
      <c r="F19" s="405"/>
      <c r="G19" s="405"/>
    </row>
    <row r="20" spans="1:7" ht="14.5" x14ac:dyDescent="0.25">
      <c r="A20" s="592" t="s">
        <v>497</v>
      </c>
      <c r="B20" s="412"/>
      <c r="C20" s="405"/>
      <c r="D20" s="405"/>
      <c r="E20" s="405"/>
      <c r="F20" s="405"/>
      <c r="G20" s="405"/>
    </row>
    <row r="21" spans="1:7" ht="14.5" x14ac:dyDescent="0.25">
      <c r="A21" s="593" t="s">
        <v>498</v>
      </c>
      <c r="B21" s="413">
        <f>SUM(B22)</f>
        <v>0</v>
      </c>
      <c r="C21" s="405"/>
      <c r="D21" s="405"/>
      <c r="E21" s="405"/>
      <c r="F21" s="405"/>
      <c r="G21" s="405"/>
    </row>
    <row r="22" spans="1:7" ht="29" x14ac:dyDescent="0.25">
      <c r="A22" s="592" t="s">
        <v>499</v>
      </c>
      <c r="B22" s="412"/>
      <c r="C22" s="405"/>
      <c r="D22" s="405"/>
      <c r="E22" s="405"/>
      <c r="F22" s="405"/>
      <c r="G22" s="405"/>
    </row>
    <row r="23" spans="1:7" ht="43.5" x14ac:dyDescent="0.25">
      <c r="A23" s="593" t="s">
        <v>535</v>
      </c>
      <c r="B23" s="413">
        <f>SUM(B24:B26)</f>
        <v>0</v>
      </c>
      <c r="C23" s="405"/>
      <c r="D23" s="405"/>
      <c r="E23" s="405"/>
      <c r="F23" s="405"/>
      <c r="G23" s="405"/>
    </row>
    <row r="24" spans="1:7" ht="43.5" x14ac:dyDescent="0.25">
      <c r="A24" s="592" t="s">
        <v>500</v>
      </c>
      <c r="B24" s="412"/>
      <c r="C24" s="405"/>
      <c r="D24" s="405"/>
      <c r="E24" s="405"/>
      <c r="F24" s="405"/>
      <c r="G24" s="405"/>
    </row>
    <row r="25" spans="1:7" ht="29" x14ac:dyDescent="0.25">
      <c r="A25" s="592" t="s">
        <v>536</v>
      </c>
      <c r="B25" s="412"/>
      <c r="C25" s="405"/>
      <c r="D25" s="405"/>
      <c r="E25" s="405"/>
      <c r="F25" s="405"/>
      <c r="G25" s="405"/>
    </row>
    <row r="26" spans="1:7" ht="29" x14ac:dyDescent="0.25">
      <c r="A26" s="592" t="s">
        <v>537</v>
      </c>
      <c r="B26" s="412"/>
      <c r="C26" s="405"/>
      <c r="D26" s="405"/>
      <c r="E26" s="405"/>
      <c r="F26" s="405"/>
      <c r="G26" s="405"/>
    </row>
    <row r="27" spans="1:7" ht="15.5" x14ac:dyDescent="0.25">
      <c r="A27" s="403" t="s">
        <v>501</v>
      </c>
      <c r="B27" s="414">
        <f>B2+B4</f>
        <v>0</v>
      </c>
      <c r="C27" s="415"/>
      <c r="D27" s="415"/>
      <c r="E27" s="415"/>
      <c r="F27" s="415"/>
      <c r="G27" s="405"/>
    </row>
    <row r="28" spans="1:7" x14ac:dyDescent="0.25">
      <c r="A28" s="416"/>
      <c r="B28" s="416"/>
      <c r="C28" s="417"/>
      <c r="D28" s="417"/>
      <c r="E28" s="417"/>
      <c r="F28" s="417"/>
    </row>
    <row r="29" spans="1:7" ht="13" x14ac:dyDescent="0.25">
      <c r="A29" s="418"/>
      <c r="B29" s="417"/>
      <c r="C29" s="419"/>
      <c r="D29" s="420"/>
      <c r="E29" s="421"/>
      <c r="F29" s="419"/>
    </row>
    <row r="30" spans="1:7" ht="13" x14ac:dyDescent="0.25">
      <c r="A30" s="422"/>
      <c r="B30" s="420"/>
      <c r="C30" s="419"/>
      <c r="D30" s="421"/>
      <c r="E30" s="421"/>
      <c r="F30" s="419"/>
    </row>
    <row r="31" spans="1:7" ht="13" x14ac:dyDescent="0.25">
      <c r="A31" s="422"/>
      <c r="B31" s="420"/>
      <c r="C31" s="419"/>
      <c r="D31" s="421"/>
      <c r="E31" s="421"/>
      <c r="F31" s="419"/>
    </row>
    <row r="32" spans="1:7" ht="13" x14ac:dyDescent="0.25">
      <c r="A32" s="422"/>
      <c r="B32" s="420"/>
    </row>
  </sheetData>
  <pageMargins left="0.31496062992125984" right="0.19685039370078741"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FF"/>
  </sheetPr>
  <dimension ref="A1:G18"/>
  <sheetViews>
    <sheetView workbookViewId="0">
      <selection activeCell="B36" sqref="B36"/>
    </sheetView>
  </sheetViews>
  <sheetFormatPr baseColWidth="10" defaultColWidth="10.81640625" defaultRowHeight="12.5" x14ac:dyDescent="0.25"/>
  <cols>
    <col min="1" max="1" width="31.453125" style="369" customWidth="1"/>
    <col min="2" max="7" width="14.453125" style="369" customWidth="1"/>
    <col min="8" max="16384" width="10.81640625" style="369"/>
  </cols>
  <sheetData>
    <row r="1" spans="1:7" ht="62.5" x14ac:dyDescent="0.25">
      <c r="A1" s="424" t="s">
        <v>502</v>
      </c>
      <c r="B1" s="424" t="s">
        <v>503</v>
      </c>
      <c r="C1" s="424" t="s">
        <v>504</v>
      </c>
      <c r="D1" s="424" t="s">
        <v>505</v>
      </c>
      <c r="E1" s="424" t="s">
        <v>506</v>
      </c>
      <c r="F1" s="424" t="s">
        <v>507</v>
      </c>
      <c r="G1" s="424" t="s">
        <v>508</v>
      </c>
    </row>
    <row r="2" spans="1:7" x14ac:dyDescent="0.25">
      <c r="A2" s="232"/>
      <c r="B2" s="232"/>
      <c r="C2" s="232"/>
      <c r="D2" s="232"/>
      <c r="E2" s="232"/>
      <c r="F2" s="232"/>
      <c r="G2" s="232"/>
    </row>
    <row r="3" spans="1:7" x14ac:dyDescent="0.25">
      <c r="A3" s="232"/>
      <c r="B3" s="232"/>
      <c r="C3" s="232"/>
      <c r="D3" s="232"/>
      <c r="E3" s="232"/>
      <c r="F3" s="232"/>
      <c r="G3" s="232"/>
    </row>
    <row r="4" spans="1:7" x14ac:dyDescent="0.25">
      <c r="A4" s="232"/>
      <c r="B4" s="232"/>
      <c r="C4" s="232"/>
      <c r="D4" s="232"/>
      <c r="E4" s="232"/>
      <c r="F4" s="232"/>
      <c r="G4" s="232"/>
    </row>
    <row r="5" spans="1:7" x14ac:dyDescent="0.25">
      <c r="A5" s="232"/>
      <c r="B5" s="232"/>
      <c r="C5" s="232"/>
      <c r="D5" s="232"/>
      <c r="E5" s="232"/>
      <c r="F5" s="232"/>
      <c r="G5" s="232"/>
    </row>
    <row r="6" spans="1:7" x14ac:dyDescent="0.25">
      <c r="A6" s="232"/>
      <c r="B6" s="232"/>
      <c r="C6" s="232"/>
      <c r="D6" s="232"/>
      <c r="E6" s="232"/>
      <c r="F6" s="232"/>
      <c r="G6" s="232"/>
    </row>
    <row r="7" spans="1:7" x14ac:dyDescent="0.25">
      <c r="A7" s="232"/>
      <c r="B7" s="232"/>
      <c r="C7" s="232"/>
      <c r="D7" s="232"/>
      <c r="E7" s="232"/>
      <c r="F7" s="232"/>
      <c r="G7" s="232"/>
    </row>
    <row r="8" spans="1:7" x14ac:dyDescent="0.25">
      <c r="A8" s="232"/>
      <c r="B8" s="232"/>
      <c r="C8" s="232"/>
      <c r="D8" s="232"/>
      <c r="E8" s="232"/>
      <c r="F8" s="232"/>
      <c r="G8" s="232"/>
    </row>
    <row r="9" spans="1:7" x14ac:dyDescent="0.25">
      <c r="A9" s="232"/>
      <c r="B9" s="232"/>
      <c r="C9" s="232"/>
      <c r="D9" s="232"/>
      <c r="E9" s="232"/>
      <c r="F9" s="232"/>
      <c r="G9" s="232"/>
    </row>
    <row r="10" spans="1:7" x14ac:dyDescent="0.25">
      <c r="A10" s="232"/>
      <c r="B10" s="232"/>
      <c r="C10" s="232"/>
      <c r="D10" s="232"/>
      <c r="E10" s="232"/>
      <c r="F10" s="232"/>
      <c r="G10" s="232"/>
    </row>
    <row r="11" spans="1:7" x14ac:dyDescent="0.25">
      <c r="A11" s="232"/>
      <c r="B11" s="232"/>
      <c r="C11" s="232"/>
      <c r="D11" s="232"/>
      <c r="E11" s="232"/>
      <c r="F11" s="232"/>
      <c r="G11" s="232"/>
    </row>
    <row r="12" spans="1:7" x14ac:dyDescent="0.25">
      <c r="A12" s="232"/>
      <c r="B12" s="232"/>
      <c r="C12" s="232"/>
      <c r="D12" s="232"/>
      <c r="E12" s="232"/>
      <c r="F12" s="232"/>
      <c r="G12" s="232"/>
    </row>
    <row r="13" spans="1:7" x14ac:dyDescent="0.25">
      <c r="A13" s="232"/>
      <c r="B13" s="232"/>
      <c r="C13" s="232"/>
      <c r="D13" s="232"/>
      <c r="E13" s="232"/>
      <c r="F13" s="232"/>
      <c r="G13" s="232"/>
    </row>
    <row r="14" spans="1:7" x14ac:dyDescent="0.25">
      <c r="A14" s="232"/>
      <c r="B14" s="232"/>
      <c r="C14" s="232"/>
      <c r="D14" s="232"/>
      <c r="E14" s="232"/>
      <c r="F14" s="232"/>
      <c r="G14" s="232"/>
    </row>
    <row r="15" spans="1:7" x14ac:dyDescent="0.25">
      <c r="A15" s="232"/>
      <c r="B15" s="232"/>
      <c r="C15" s="232"/>
      <c r="D15" s="232"/>
      <c r="E15" s="232"/>
      <c r="F15" s="232"/>
      <c r="G15" s="232"/>
    </row>
    <row r="16" spans="1:7" x14ac:dyDescent="0.25">
      <c r="A16" s="232"/>
      <c r="B16" s="232"/>
      <c r="C16" s="232"/>
      <c r="D16" s="232"/>
      <c r="E16" s="232"/>
      <c r="F16" s="232"/>
      <c r="G16" s="232"/>
    </row>
    <row r="17" spans="1:7" x14ac:dyDescent="0.25">
      <c r="A17" s="232"/>
      <c r="B17" s="232"/>
      <c r="C17" s="232"/>
      <c r="D17" s="232"/>
      <c r="E17" s="232"/>
      <c r="F17" s="232"/>
      <c r="G17" s="232"/>
    </row>
    <row r="18" spans="1:7" x14ac:dyDescent="0.25">
      <c r="A18" s="232"/>
      <c r="B18" s="232"/>
      <c r="C18" s="232"/>
      <c r="D18" s="232"/>
      <c r="E18" s="232"/>
      <c r="F18" s="232"/>
      <c r="G18" s="23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0">
    <tabColor rgb="FFFFFFFF"/>
    <pageSetUpPr fitToPage="1"/>
  </sheetPr>
  <dimension ref="A1:AMK40"/>
  <sheetViews>
    <sheetView zoomScaleNormal="100" zoomScaleSheetLayoutView="120" zoomScalePageLayoutView="120" workbookViewId="0">
      <selection sqref="A1:C1"/>
    </sheetView>
  </sheetViews>
  <sheetFormatPr baseColWidth="10" defaultColWidth="9.1796875" defaultRowHeight="12.5" x14ac:dyDescent="0.25"/>
  <cols>
    <col min="1" max="1" width="7.1796875" style="1"/>
    <col min="2" max="2" width="10.54296875" style="1"/>
    <col min="3" max="3" width="21.26953125" style="1"/>
    <col min="4" max="4" width="4.81640625" style="1"/>
    <col min="5" max="7" width="17.26953125" style="1"/>
    <col min="8" max="1025" width="11.453125" style="1"/>
  </cols>
  <sheetData>
    <row r="1" spans="1:1024" ht="15.5" x14ac:dyDescent="0.25">
      <c r="A1" s="594" t="s">
        <v>53</v>
      </c>
      <c r="B1" s="595"/>
      <c r="C1" s="595"/>
      <c r="D1" s="16"/>
      <c r="E1" s="16"/>
      <c r="F1" s="17"/>
      <c r="G1" s="17"/>
      <c r="H1" s="5"/>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21" customFormat="1" ht="15" customHeight="1" x14ac:dyDescent="0.25">
      <c r="A2" s="275" t="s">
        <v>54</v>
      </c>
      <c r="B2" s="19"/>
      <c r="C2" s="19"/>
      <c r="D2" s="19"/>
      <c r="E2" s="19"/>
      <c r="F2" s="19"/>
      <c r="G2" s="19"/>
      <c r="H2" s="20"/>
    </row>
    <row r="3" spans="1:1024" ht="24" customHeight="1" x14ac:dyDescent="0.25">
      <c r="A3" s="721" t="s">
        <v>55</v>
      </c>
      <c r="B3" s="721"/>
      <c r="C3" s="721"/>
      <c r="D3" s="721"/>
      <c r="E3" s="721"/>
      <c r="F3" s="721"/>
      <c r="G3" s="721"/>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6" customHeight="1" x14ac:dyDescent="0.25">
      <c r="A4" s="22"/>
      <c r="B4" s="22"/>
      <c r="C4" s="22"/>
      <c r="D4" s="22"/>
      <c r="E4" s="23"/>
      <c r="F4" s="23"/>
      <c r="G4" s="23"/>
      <c r="H4" s="22"/>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12" customFormat="1" ht="25.5" customHeight="1" x14ac:dyDescent="0.25">
      <c r="A5" s="24"/>
      <c r="B5" s="24"/>
      <c r="C5" s="24"/>
      <c r="D5" s="24"/>
      <c r="E5" s="25" t="s">
        <v>56</v>
      </c>
      <c r="F5" s="25" t="s">
        <v>56</v>
      </c>
      <c r="G5" s="25" t="s">
        <v>56</v>
      </c>
      <c r="H5" s="24"/>
    </row>
    <row r="6" spans="1:1024" s="13" customFormat="1" ht="23" x14ac:dyDescent="0.25">
      <c r="A6" s="26"/>
      <c r="B6" s="27"/>
      <c r="C6" s="27"/>
      <c r="D6" s="27"/>
      <c r="E6" s="28" t="s">
        <v>57</v>
      </c>
      <c r="F6" s="28" t="s">
        <v>58</v>
      </c>
      <c r="G6" s="28" t="s">
        <v>59</v>
      </c>
      <c r="H6" s="26"/>
    </row>
    <row r="7" spans="1:1024" ht="16.5" customHeight="1" x14ac:dyDescent="0.25">
      <c r="A7" s="718" t="s">
        <v>60</v>
      </c>
      <c r="B7" s="719"/>
      <c r="C7" s="719"/>
      <c r="D7" s="29"/>
      <c r="E7" s="379"/>
      <c r="F7" s="380"/>
      <c r="G7" s="380"/>
      <c r="H7" s="30"/>
      <c r="I7"/>
    </row>
    <row r="8" spans="1:1024" ht="12.75" customHeight="1" x14ac:dyDescent="0.25">
      <c r="A8" s="722" t="s">
        <v>61</v>
      </c>
      <c r="B8" s="723"/>
      <c r="C8" s="723"/>
      <c r="D8" s="724"/>
      <c r="E8" s="725"/>
      <c r="F8" s="726"/>
      <c r="G8" s="726"/>
      <c r="H8" s="720"/>
      <c r="I8"/>
    </row>
    <row r="9" spans="1:1024" ht="12.75" customHeight="1" x14ac:dyDescent="0.25">
      <c r="A9" s="722"/>
      <c r="B9" s="723"/>
      <c r="C9" s="723"/>
      <c r="D9" s="724"/>
      <c r="E9" s="725"/>
      <c r="F9" s="726"/>
      <c r="G9" s="726"/>
      <c r="H9" s="720"/>
      <c r="I9"/>
    </row>
    <row r="10" spans="1:1024" ht="37.5" customHeight="1" x14ac:dyDescent="0.25">
      <c r="A10" s="718" t="s">
        <v>62</v>
      </c>
      <c r="B10" s="719"/>
      <c r="C10" s="719"/>
      <c r="D10" s="137"/>
      <c r="E10" s="379"/>
      <c r="F10" s="380"/>
      <c r="G10" s="380"/>
      <c r="H10" s="30"/>
      <c r="I10"/>
    </row>
    <row r="11" spans="1:1024" ht="12.75" customHeight="1" x14ac:dyDescent="0.25">
      <c r="A11" s="718" t="s">
        <v>63</v>
      </c>
      <c r="B11" s="719"/>
      <c r="C11" s="719"/>
      <c r="D11" s="137" t="s">
        <v>64</v>
      </c>
      <c r="E11" s="379"/>
      <c r="F11" s="380"/>
      <c r="G11" s="380"/>
      <c r="H11" s="31"/>
      <c r="I11"/>
    </row>
    <row r="12" spans="1:1024" ht="25.5" customHeight="1" x14ac:dyDescent="0.25">
      <c r="A12" s="714" t="s">
        <v>65</v>
      </c>
      <c r="B12" s="715"/>
      <c r="C12" s="715"/>
      <c r="D12" s="32">
        <v>2</v>
      </c>
      <c r="E12" s="381"/>
      <c r="F12" s="382"/>
      <c r="G12" s="382"/>
      <c r="H12" s="30"/>
      <c r="I12"/>
    </row>
    <row r="13" spans="1:1024" ht="14.25" customHeight="1" x14ac:dyDescent="0.25">
      <c r="A13" s="718" t="s">
        <v>66</v>
      </c>
      <c r="B13" s="719"/>
      <c r="C13" s="719"/>
      <c r="D13" s="137"/>
      <c r="E13" s="379"/>
      <c r="F13" s="380"/>
      <c r="G13" s="380"/>
      <c r="H13" s="30"/>
      <c r="I13"/>
    </row>
    <row r="14" spans="1:1024" ht="16.5" customHeight="1" x14ac:dyDescent="0.25">
      <c r="A14" s="714" t="s">
        <v>67</v>
      </c>
      <c r="B14" s="715"/>
      <c r="C14" s="715"/>
      <c r="D14" s="32">
        <v>3</v>
      </c>
      <c r="E14" s="381"/>
      <c r="F14" s="382"/>
      <c r="G14" s="382"/>
      <c r="H14" s="30"/>
      <c r="I14"/>
    </row>
    <row r="15" spans="1:1024" ht="16.5" customHeight="1" x14ac:dyDescent="0.25">
      <c r="A15" s="714" t="s">
        <v>68</v>
      </c>
      <c r="B15" s="715"/>
      <c r="C15" s="715"/>
      <c r="D15" s="32">
        <v>4</v>
      </c>
      <c r="E15" s="381"/>
      <c r="F15" s="382"/>
      <c r="G15" s="382"/>
      <c r="H15" s="30"/>
      <c r="I15"/>
    </row>
    <row r="16" spans="1:1024" ht="15" customHeight="1" x14ac:dyDescent="0.25">
      <c r="A16" s="714" t="s">
        <v>69</v>
      </c>
      <c r="B16" s="715"/>
      <c r="C16" s="715"/>
      <c r="D16" s="32">
        <v>5</v>
      </c>
      <c r="E16" s="381"/>
      <c r="F16" s="382"/>
      <c r="G16" s="382"/>
      <c r="H16" s="30"/>
      <c r="I16"/>
    </row>
    <row r="17" spans="1:1025" ht="14.25" customHeight="1" x14ac:dyDescent="0.25">
      <c r="A17" s="714" t="s">
        <v>70</v>
      </c>
      <c r="B17" s="715"/>
      <c r="C17" s="715"/>
      <c r="D17" s="32">
        <v>6</v>
      </c>
      <c r="E17" s="381"/>
      <c r="F17" s="382"/>
      <c r="G17" s="382"/>
      <c r="H17" s="30"/>
      <c r="I17"/>
    </row>
    <row r="18" spans="1:1025" ht="16.5" customHeight="1" x14ac:dyDescent="0.25">
      <c r="A18" s="714" t="s">
        <v>71</v>
      </c>
      <c r="B18" s="715"/>
      <c r="C18" s="715"/>
      <c r="D18" s="32">
        <v>7</v>
      </c>
      <c r="E18" s="381"/>
      <c r="F18" s="382"/>
      <c r="G18" s="382"/>
      <c r="H18" s="30"/>
      <c r="I18"/>
    </row>
    <row r="19" spans="1:1025" ht="47.25" customHeight="1" x14ac:dyDescent="0.25">
      <c r="A19" s="714" t="s">
        <v>72</v>
      </c>
      <c r="B19" s="715"/>
      <c r="C19" s="715"/>
      <c r="D19" s="230">
        <v>8</v>
      </c>
      <c r="E19" s="381"/>
      <c r="F19" s="382"/>
      <c r="G19" s="382"/>
      <c r="H19" s="30"/>
      <c r="I19"/>
    </row>
    <row r="20" spans="1:1025" ht="14.25" customHeight="1" x14ac:dyDescent="0.25">
      <c r="A20" s="714" t="s">
        <v>73</v>
      </c>
      <c r="B20" s="715"/>
      <c r="C20" s="715"/>
      <c r="D20" s="32" t="s">
        <v>74</v>
      </c>
      <c r="E20" s="381"/>
      <c r="F20" s="382"/>
      <c r="G20" s="382"/>
      <c r="H20" s="30"/>
      <c r="I20"/>
    </row>
    <row r="21" spans="1:1025" ht="16.5" customHeight="1" x14ac:dyDescent="0.25">
      <c r="A21" s="714" t="s">
        <v>75</v>
      </c>
      <c r="B21" s="715"/>
      <c r="C21" s="715"/>
      <c r="D21" s="32">
        <v>10</v>
      </c>
      <c r="E21" s="381"/>
      <c r="F21" s="382"/>
      <c r="G21" s="382"/>
      <c r="H21" s="30"/>
      <c r="I21"/>
    </row>
    <row r="22" spans="1:1025" ht="16.5" customHeight="1" x14ac:dyDescent="0.25">
      <c r="A22" s="718" t="s">
        <v>76</v>
      </c>
      <c r="B22" s="719"/>
      <c r="C22" s="719"/>
      <c r="D22" s="137">
        <v>11</v>
      </c>
      <c r="E22" s="379"/>
      <c r="F22" s="380"/>
      <c r="G22" s="380"/>
      <c r="H22" s="30"/>
      <c r="I22"/>
    </row>
    <row r="23" spans="1:1025" ht="16.5" customHeight="1" x14ac:dyDescent="0.25">
      <c r="A23" s="712" t="s">
        <v>77</v>
      </c>
      <c r="B23" s="713"/>
      <c r="C23" s="713"/>
      <c r="D23" s="32" t="s">
        <v>78</v>
      </c>
      <c r="E23" s="383"/>
      <c r="F23" s="382"/>
      <c r="G23" s="382"/>
      <c r="H23" s="31"/>
      <c r="I23" s="4"/>
    </row>
    <row r="24" spans="1:1025" ht="16.5" customHeight="1" x14ac:dyDescent="0.25">
      <c r="A24" s="714" t="s">
        <v>79</v>
      </c>
      <c r="B24" s="715"/>
      <c r="C24" s="715"/>
      <c r="D24" s="32" t="s">
        <v>80</v>
      </c>
      <c r="E24" s="381"/>
      <c r="F24" s="382"/>
      <c r="G24" s="382"/>
      <c r="H24" s="30"/>
    </row>
    <row r="25" spans="1:1025" ht="16.5" customHeight="1" x14ac:dyDescent="0.25">
      <c r="A25" s="714" t="s">
        <v>81</v>
      </c>
      <c r="B25" s="715"/>
      <c r="C25" s="715"/>
      <c r="D25" s="32" t="s">
        <v>82</v>
      </c>
      <c r="E25" s="381"/>
      <c r="F25" s="382"/>
      <c r="G25" s="382"/>
      <c r="H25" s="30"/>
    </row>
    <row r="26" spans="1:1025" s="3" customFormat="1" ht="16.5" customHeight="1" x14ac:dyDescent="0.25">
      <c r="A26" s="714" t="s">
        <v>257</v>
      </c>
      <c r="B26" s="716"/>
      <c r="C26" s="716"/>
      <c r="D26" s="717"/>
      <c r="E26" s="381"/>
      <c r="F26" s="382"/>
      <c r="G26" s="382"/>
      <c r="H26" s="30"/>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row>
    <row r="27" spans="1:1025" ht="17.25" customHeight="1" x14ac:dyDescent="0.25">
      <c r="A27" s="712" t="s">
        <v>83</v>
      </c>
      <c r="B27" s="713"/>
      <c r="C27" s="713"/>
      <c r="D27" s="32"/>
      <c r="E27" s="381"/>
      <c r="F27" s="382"/>
      <c r="G27" s="382"/>
      <c r="H27" s="30"/>
    </row>
    <row r="28" spans="1:1025" ht="16.5" customHeight="1" x14ac:dyDescent="0.25">
      <c r="A28" s="714" t="s">
        <v>84</v>
      </c>
      <c r="B28" s="715"/>
      <c r="C28" s="715"/>
      <c r="D28" s="32"/>
      <c r="E28" s="381"/>
      <c r="F28" s="382"/>
      <c r="G28" s="382"/>
      <c r="H28" s="30"/>
    </row>
    <row r="29" spans="1:1025" ht="16.5" customHeight="1" x14ac:dyDescent="0.25">
      <c r="A29" s="712" t="s">
        <v>85</v>
      </c>
      <c r="B29" s="713"/>
      <c r="C29" s="713"/>
      <c r="D29" s="32"/>
      <c r="E29" s="381"/>
      <c r="F29" s="382"/>
      <c r="G29" s="382"/>
      <c r="H29" s="30"/>
    </row>
    <row r="30" spans="1:1025" ht="14.25" customHeight="1" x14ac:dyDescent="0.25">
      <c r="A30" s="712" t="s">
        <v>86</v>
      </c>
      <c r="B30" s="713"/>
      <c r="C30" s="713"/>
      <c r="D30" s="32"/>
      <c r="E30" s="381"/>
      <c r="F30" s="382"/>
      <c r="G30" s="382"/>
      <c r="H30" s="30"/>
    </row>
    <row r="31" spans="1:1025" ht="16.5" customHeight="1" x14ac:dyDescent="0.25">
      <c r="A31" s="712" t="s">
        <v>87</v>
      </c>
      <c r="B31" s="713"/>
      <c r="C31" s="713"/>
      <c r="D31" s="32"/>
      <c r="E31" s="381"/>
      <c r="F31" s="382"/>
      <c r="G31" s="382"/>
      <c r="H31" s="30"/>
    </row>
    <row r="32" spans="1:1025" ht="16.5" customHeight="1" x14ac:dyDescent="0.25">
      <c r="A32" s="712" t="s">
        <v>88</v>
      </c>
      <c r="B32" s="713"/>
      <c r="C32" s="713"/>
      <c r="D32" s="32"/>
      <c r="E32" s="381"/>
      <c r="F32" s="382"/>
      <c r="G32" s="382"/>
      <c r="H32" s="30"/>
    </row>
    <row r="33" spans="1:8" ht="26.9" customHeight="1" x14ac:dyDescent="0.25">
      <c r="A33" s="711" t="s">
        <v>89</v>
      </c>
      <c r="B33" s="711"/>
      <c r="C33" s="711"/>
      <c r="D33" s="711"/>
      <c r="E33" s="711"/>
      <c r="F33" s="711"/>
      <c r="G33" s="711"/>
      <c r="H33" s="34"/>
    </row>
    <row r="34" spans="1:8" ht="12.75" customHeight="1" x14ac:dyDescent="0.25">
      <c r="A34" s="711" t="s">
        <v>90</v>
      </c>
      <c r="B34" s="711"/>
      <c r="C34" s="711"/>
      <c r="D34" s="711"/>
      <c r="E34" s="711"/>
      <c r="F34" s="711"/>
      <c r="G34" s="711"/>
      <c r="H34" s="33"/>
    </row>
    <row r="35" spans="1:8" ht="6" customHeight="1" x14ac:dyDescent="0.25">
      <c r="A35" s="710"/>
      <c r="B35" s="710"/>
      <c r="C35" s="710"/>
      <c r="D35" s="710"/>
      <c r="E35" s="710"/>
      <c r="F35" s="710"/>
      <c r="G35" s="710"/>
      <c r="H35" s="710"/>
    </row>
    <row r="36" spans="1:8" ht="22.5" customHeight="1" x14ac:dyDescent="0.25">
      <c r="A36" s="710" t="s">
        <v>91</v>
      </c>
      <c r="B36" s="710"/>
      <c r="C36" s="710"/>
      <c r="D36" s="710"/>
      <c r="E36" s="710"/>
      <c r="F36" s="710"/>
      <c r="G36" s="710"/>
      <c r="H36" s="710"/>
    </row>
    <row r="37" spans="1:8" ht="33.75" customHeight="1" x14ac:dyDescent="0.25">
      <c r="A37" s="711" t="s">
        <v>92</v>
      </c>
      <c r="B37" s="711"/>
      <c r="C37" s="711"/>
      <c r="D37" s="711"/>
      <c r="E37" s="711"/>
      <c r="F37" s="711"/>
      <c r="G37" s="711"/>
      <c r="H37" s="33"/>
    </row>
    <row r="38" spans="1:8" ht="13.4" customHeight="1" x14ac:dyDescent="0.25">
      <c r="A38" s="710" t="s">
        <v>93</v>
      </c>
      <c r="B38" s="710"/>
      <c r="C38" s="710"/>
      <c r="D38" s="710"/>
      <c r="E38" s="710"/>
      <c r="F38" s="710"/>
      <c r="G38" s="710"/>
      <c r="H38" s="710"/>
    </row>
    <row r="39" spans="1:8" ht="12.75" customHeight="1" x14ac:dyDescent="0.25">
      <c r="A39" s="710" t="s">
        <v>94</v>
      </c>
      <c r="B39" s="710"/>
      <c r="C39" s="710"/>
      <c r="D39" s="710"/>
      <c r="E39" s="710"/>
      <c r="F39" s="710"/>
      <c r="G39" s="710"/>
      <c r="H39" s="710"/>
    </row>
    <row r="40" spans="1:8" ht="12.75" customHeight="1" x14ac:dyDescent="0.25">
      <c r="A40" s="710" t="s">
        <v>95</v>
      </c>
      <c r="B40" s="710"/>
      <c r="C40" s="710"/>
      <c r="D40" s="710"/>
      <c r="E40" s="710"/>
      <c r="F40" s="710"/>
      <c r="G40" s="710"/>
      <c r="H40" s="710"/>
    </row>
  </sheetData>
  <mergeCells count="39">
    <mergeCell ref="A3:G3"/>
    <mergeCell ref="A7:C7"/>
    <mergeCell ref="A8:C9"/>
    <mergeCell ref="D8:D9"/>
    <mergeCell ref="E8:E9"/>
    <mergeCell ref="F8:F9"/>
    <mergeCell ref="G8:G9"/>
    <mergeCell ref="H8:H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7:C27"/>
    <mergeCell ref="A28:C28"/>
    <mergeCell ref="A29:C29"/>
    <mergeCell ref="A26:D26"/>
    <mergeCell ref="A30:C30"/>
    <mergeCell ref="A31:C31"/>
    <mergeCell ref="A32:C32"/>
    <mergeCell ref="A33:G33"/>
    <mergeCell ref="A34:G34"/>
    <mergeCell ref="A40:H40"/>
    <mergeCell ref="A35:H35"/>
    <mergeCell ref="A36:H36"/>
    <mergeCell ref="A37:G37"/>
    <mergeCell ref="A38:H38"/>
    <mergeCell ref="A39:H39"/>
  </mergeCells>
  <printOptions horizontalCentered="1"/>
  <pageMargins left="0.23622047244094491" right="0.23622047244094491" top="0.47244094488188981" bottom="0.35433070866141736" header="0.51181102362204722" footer="0.23622047244094491"/>
  <pageSetup paperSize="9" firstPageNumber="0" orientation="portrait" r:id="rId1"/>
  <headerFooter>
    <oddFooter>&amp;C&amp;8Date de mise à jour : 06/02/2018&amp;R&amp;8&amp;A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1">
    <tabColor rgb="FFFFFFFF"/>
    <pageSetUpPr fitToPage="1"/>
  </sheetPr>
  <dimension ref="A1:AM67"/>
  <sheetViews>
    <sheetView view="pageBreakPreview" zoomScaleNormal="137" zoomScaleSheetLayoutView="100" zoomScalePageLayoutView="120" workbookViewId="0">
      <selection sqref="A1:G1"/>
    </sheetView>
  </sheetViews>
  <sheetFormatPr baseColWidth="10" defaultColWidth="9.1796875" defaultRowHeight="12.5" x14ac:dyDescent="0.25"/>
  <cols>
    <col min="1" max="1" width="36.1796875"/>
    <col min="2" max="2" width="12.81640625"/>
    <col min="3" max="9" width="12.54296875"/>
    <col min="10" max="1025" width="10.7265625"/>
  </cols>
  <sheetData>
    <row r="1" spans="1:39" s="35" customFormat="1" ht="17.149999999999999" customHeight="1" x14ac:dyDescent="0.35">
      <c r="A1" s="728" t="s">
        <v>96</v>
      </c>
      <c r="B1" s="728"/>
      <c r="C1" s="728"/>
      <c r="D1" s="728"/>
      <c r="E1" s="728"/>
      <c r="F1" s="728"/>
      <c r="G1" s="728"/>
    </row>
    <row r="2" spans="1:39" x14ac:dyDescent="0.25">
      <c r="A2" s="18" t="s">
        <v>97</v>
      </c>
    </row>
    <row r="3" spans="1:39" ht="13" x14ac:dyDescent="0.3">
      <c r="A3" s="36" t="s">
        <v>98</v>
      </c>
    </row>
    <row r="4" spans="1:39" s="37" customFormat="1" ht="15" customHeight="1" x14ac:dyDescent="0.2">
      <c r="A4" s="721" t="s">
        <v>55</v>
      </c>
      <c r="B4" s="721"/>
      <c r="C4" s="721"/>
      <c r="D4" s="721"/>
      <c r="E4" s="721"/>
      <c r="F4" s="721"/>
      <c r="G4" s="721"/>
    </row>
    <row r="5" spans="1:39" s="35" customFormat="1" ht="7.5" customHeight="1" x14ac:dyDescent="0.3">
      <c r="A5" s="38"/>
      <c r="B5" s="39"/>
      <c r="C5" s="37"/>
      <c r="D5" s="37"/>
      <c r="E5" s="37"/>
      <c r="F5" s="37"/>
    </row>
    <row r="6" spans="1:39" ht="15" customHeight="1" x14ac:dyDescent="0.25">
      <c r="A6" s="276" t="s">
        <v>99</v>
      </c>
      <c r="B6" s="277"/>
      <c r="C6" s="232"/>
    </row>
    <row r="7" spans="1:39" ht="7.5" customHeight="1" x14ac:dyDescent="0.25"/>
    <row r="8" spans="1:39" s="40" customFormat="1" ht="23" x14ac:dyDescent="0.25">
      <c r="B8" s="41" t="s">
        <v>100</v>
      </c>
      <c r="C8" s="41" t="s">
        <v>100</v>
      </c>
      <c r="D8" s="41" t="s">
        <v>100</v>
      </c>
      <c r="E8" s="41" t="s">
        <v>100</v>
      </c>
      <c r="F8" s="41" t="s">
        <v>100</v>
      </c>
      <c r="G8" s="41" t="s">
        <v>100</v>
      </c>
      <c r="H8" s="41" t="s">
        <v>100</v>
      </c>
      <c r="I8" s="41" t="s">
        <v>100</v>
      </c>
    </row>
    <row r="9" spans="1:39" s="44" customFormat="1" ht="13.5" customHeight="1" x14ac:dyDescent="0.25">
      <c r="A9" s="42"/>
      <c r="B9" s="43" t="str">
        <f>IF(Année="","n-3",Année-3)</f>
        <v>n-3</v>
      </c>
      <c r="C9" s="43" t="str">
        <f>IF(Année="","n-2",Année-2)</f>
        <v>n-2</v>
      </c>
      <c r="D9" s="43" t="str">
        <f>IF(Année="","n-1",Année-1)</f>
        <v>n-1</v>
      </c>
      <c r="E9" s="43" t="str">
        <f>IF(Année="","n",Année)</f>
        <v>n</v>
      </c>
      <c r="F9" s="43" t="str">
        <f>IF(Année="","n+1",Année+1)</f>
        <v>n+1</v>
      </c>
      <c r="G9" s="43" t="str">
        <f>IF(Année="","n+2",Année+2)</f>
        <v>n+2</v>
      </c>
      <c r="H9" s="43" t="str">
        <f>IF(Année="","n+3",Année+3)</f>
        <v>n+3</v>
      </c>
      <c r="I9" s="43" t="str">
        <f>IF(Année="","n+4",Année+4)</f>
        <v>n+4</v>
      </c>
    </row>
    <row r="10" spans="1:39" ht="13.5" customHeight="1" x14ac:dyDescent="0.25">
      <c r="A10" s="45" t="s">
        <v>101</v>
      </c>
      <c r="B10" s="46"/>
      <c r="C10" s="46"/>
      <c r="D10" s="46"/>
      <c r="E10" s="47"/>
      <c r="F10" s="47"/>
      <c r="G10" s="47"/>
      <c r="H10" s="47"/>
      <c r="I10" s="47"/>
    </row>
    <row r="11" spans="1:39" ht="13.5" customHeight="1" x14ac:dyDescent="0.25">
      <c r="A11" s="48" t="s">
        <v>102</v>
      </c>
      <c r="B11" s="46"/>
      <c r="C11" s="46"/>
      <c r="D11" s="46"/>
      <c r="E11" s="47"/>
      <c r="F11" s="47"/>
      <c r="G11" s="47"/>
      <c r="H11" s="47"/>
      <c r="I11" s="47"/>
    </row>
    <row r="12" spans="1:39" ht="13.5" customHeight="1" x14ac:dyDescent="0.25">
      <c r="A12" s="45" t="s">
        <v>103</v>
      </c>
      <c r="B12" s="46"/>
      <c r="C12" s="46"/>
      <c r="D12" s="46"/>
      <c r="E12" s="47"/>
      <c r="F12" s="47"/>
      <c r="G12" s="47"/>
      <c r="H12" s="47"/>
      <c r="I12" s="47"/>
    </row>
    <row r="13" spans="1:39" s="35" customFormat="1" ht="18" customHeight="1" x14ac:dyDescent="0.25">
      <c r="A13" s="55" t="s">
        <v>104</v>
      </c>
      <c r="B13" s="46"/>
      <c r="C13" s="46"/>
      <c r="D13" s="46"/>
      <c r="E13" s="47"/>
      <c r="F13" s="47"/>
      <c r="G13" s="47"/>
      <c r="H13" s="47"/>
      <c r="I13" s="47"/>
    </row>
    <row r="14" spans="1:39" s="35" customFormat="1" ht="18" customHeight="1" x14ac:dyDescent="0.25">
      <c r="A14" s="55" t="s">
        <v>105</v>
      </c>
      <c r="B14" s="46"/>
      <c r="C14" s="46"/>
      <c r="D14" s="46"/>
      <c r="E14" s="47"/>
      <c r="F14" s="47"/>
      <c r="G14" s="47"/>
      <c r="H14" s="47"/>
      <c r="I14" s="47"/>
    </row>
    <row r="15" spans="1:39" ht="13.5" customHeight="1" x14ac:dyDescent="0.25">
      <c r="A15" s="49" t="s">
        <v>106</v>
      </c>
      <c r="B15" s="50">
        <f t="shared" ref="B15:I15" si="0">B10+B13+B14</f>
        <v>0</v>
      </c>
      <c r="C15" s="50">
        <f t="shared" si="0"/>
        <v>0</v>
      </c>
      <c r="D15" s="50">
        <f t="shared" si="0"/>
        <v>0</v>
      </c>
      <c r="E15" s="51">
        <f t="shared" si="0"/>
        <v>0</v>
      </c>
      <c r="F15" s="51">
        <f t="shared" si="0"/>
        <v>0</v>
      </c>
      <c r="G15" s="51">
        <f t="shared" si="0"/>
        <v>0</v>
      </c>
      <c r="H15" s="51">
        <f t="shared" si="0"/>
        <v>0</v>
      </c>
      <c r="I15" s="51">
        <f t="shared" si="0"/>
        <v>0</v>
      </c>
    </row>
    <row r="16" spans="1:39" s="35" customFormat="1" ht="18" customHeight="1" x14ac:dyDescent="0.25">
      <c r="A16" s="55" t="s">
        <v>107</v>
      </c>
      <c r="B16" s="46"/>
      <c r="C16" s="46"/>
      <c r="D16" s="46"/>
      <c r="E16" s="47"/>
      <c r="F16" s="47"/>
      <c r="G16" s="47"/>
      <c r="H16" s="47"/>
      <c r="I16" s="4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row>
    <row r="17" spans="1:39" s="35" customFormat="1" ht="18" customHeight="1" x14ac:dyDescent="0.25">
      <c r="A17" s="55" t="s">
        <v>108</v>
      </c>
      <c r="B17" s="46"/>
      <c r="C17" s="46"/>
      <c r="D17" s="46"/>
      <c r="E17" s="47"/>
      <c r="F17" s="47"/>
      <c r="G17" s="47"/>
      <c r="H17" s="47"/>
      <c r="I17" s="4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row>
    <row r="18" spans="1:39" s="54" customFormat="1" ht="18" customHeight="1" x14ac:dyDescent="0.25">
      <c r="A18" s="52" t="s">
        <v>109</v>
      </c>
      <c r="B18" s="50">
        <f t="shared" ref="B18:I18" si="1">B15-B16-B17</f>
        <v>0</v>
      </c>
      <c r="C18" s="50">
        <f t="shared" si="1"/>
        <v>0</v>
      </c>
      <c r="D18" s="50">
        <f t="shared" si="1"/>
        <v>0</v>
      </c>
      <c r="E18" s="51">
        <f t="shared" si="1"/>
        <v>0</v>
      </c>
      <c r="F18" s="51">
        <f t="shared" si="1"/>
        <v>0</v>
      </c>
      <c r="G18" s="51">
        <f t="shared" si="1"/>
        <v>0</v>
      </c>
      <c r="H18" s="51">
        <f t="shared" si="1"/>
        <v>0</v>
      </c>
      <c r="I18" s="51">
        <f t="shared" si="1"/>
        <v>0</v>
      </c>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row>
    <row r="19" spans="1:39" s="35" customFormat="1" ht="16.5" customHeight="1" x14ac:dyDescent="0.25">
      <c r="A19" s="55" t="s">
        <v>110</v>
      </c>
      <c r="B19" s="46"/>
      <c r="C19" s="46"/>
      <c r="D19" s="229"/>
      <c r="E19" s="47"/>
      <c r="F19" s="47"/>
      <c r="G19" s="47"/>
      <c r="H19" s="47"/>
      <c r="I19" s="4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row>
    <row r="20" spans="1:39" s="35" customFormat="1" ht="18" customHeight="1" x14ac:dyDescent="0.25">
      <c r="A20" s="55" t="s">
        <v>111</v>
      </c>
      <c r="B20" s="46"/>
      <c r="C20" s="46"/>
      <c r="D20" s="46"/>
      <c r="E20" s="47"/>
      <c r="F20" s="47"/>
      <c r="G20" s="47"/>
      <c r="H20" s="47"/>
      <c r="I20" s="4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row>
    <row r="21" spans="1:39" s="35" customFormat="1" ht="18" customHeight="1" x14ac:dyDescent="0.25">
      <c r="A21" s="55" t="s">
        <v>112</v>
      </c>
      <c r="B21" s="46"/>
      <c r="C21" s="46"/>
      <c r="D21" s="46"/>
      <c r="E21" s="47"/>
      <c r="F21" s="47"/>
      <c r="G21" s="47"/>
      <c r="H21" s="47"/>
      <c r="I21" s="4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row>
    <row r="22" spans="1:39" ht="18" customHeight="1" x14ac:dyDescent="0.25">
      <c r="A22" s="52" t="s">
        <v>113</v>
      </c>
      <c r="B22" s="50">
        <f t="shared" ref="B22:I22" si="2">B18-B19</f>
        <v>0</v>
      </c>
      <c r="C22" s="50">
        <f t="shared" si="2"/>
        <v>0</v>
      </c>
      <c r="D22" s="50">
        <f t="shared" si="2"/>
        <v>0</v>
      </c>
      <c r="E22" s="51">
        <f t="shared" si="2"/>
        <v>0</v>
      </c>
      <c r="F22" s="51">
        <f t="shared" si="2"/>
        <v>0</v>
      </c>
      <c r="G22" s="51">
        <f t="shared" si="2"/>
        <v>0</v>
      </c>
      <c r="H22" s="51">
        <f t="shared" si="2"/>
        <v>0</v>
      </c>
      <c r="I22" s="51">
        <f t="shared" si="2"/>
        <v>0</v>
      </c>
    </row>
    <row r="23" spans="1:39" ht="18" customHeight="1" x14ac:dyDescent="0.25">
      <c r="A23" s="55" t="s">
        <v>114</v>
      </c>
      <c r="B23" s="46"/>
      <c r="C23" s="46"/>
      <c r="D23" s="46"/>
      <c r="E23" s="47"/>
      <c r="F23" s="47"/>
      <c r="G23" s="47"/>
      <c r="H23" s="47"/>
      <c r="I23" s="47"/>
    </row>
    <row r="24" spans="1:39" ht="18" customHeight="1" x14ac:dyDescent="0.25">
      <c r="A24" s="55" t="s">
        <v>115</v>
      </c>
      <c r="B24" s="46"/>
      <c r="C24" s="46"/>
      <c r="D24" s="46"/>
      <c r="E24" s="47"/>
      <c r="F24" s="47"/>
      <c r="G24" s="47"/>
      <c r="H24" s="47"/>
      <c r="I24" s="47"/>
    </row>
    <row r="25" spans="1:39" ht="18" customHeight="1" x14ac:dyDescent="0.25">
      <c r="A25" s="55" t="s">
        <v>116</v>
      </c>
      <c r="B25" s="46"/>
      <c r="C25" s="46"/>
      <c r="D25" s="46"/>
      <c r="E25" s="47"/>
      <c r="F25" s="47"/>
      <c r="G25" s="47"/>
      <c r="H25" s="47"/>
      <c r="I25" s="47"/>
    </row>
    <row r="26" spans="1:39" ht="18" customHeight="1" x14ac:dyDescent="0.25">
      <c r="A26" s="52" t="s">
        <v>117</v>
      </c>
      <c r="B26" s="50">
        <f t="shared" ref="B26:I26" si="3">B22+B23-B24-B25</f>
        <v>0</v>
      </c>
      <c r="C26" s="50">
        <f t="shared" si="3"/>
        <v>0</v>
      </c>
      <c r="D26" s="50">
        <f t="shared" si="3"/>
        <v>0</v>
      </c>
      <c r="E26" s="51">
        <f t="shared" si="3"/>
        <v>0</v>
      </c>
      <c r="F26" s="51">
        <f t="shared" si="3"/>
        <v>0</v>
      </c>
      <c r="G26" s="51">
        <f t="shared" si="3"/>
        <v>0</v>
      </c>
      <c r="H26" s="51">
        <f t="shared" si="3"/>
        <v>0</v>
      </c>
      <c r="I26" s="51">
        <f t="shared" si="3"/>
        <v>0</v>
      </c>
    </row>
    <row r="27" spans="1:39" ht="18" customHeight="1" x14ac:dyDescent="0.25">
      <c r="A27" s="55" t="s">
        <v>118</v>
      </c>
      <c r="B27" s="46"/>
      <c r="C27" s="46"/>
      <c r="D27" s="46"/>
      <c r="E27" s="47"/>
      <c r="F27" s="47"/>
      <c r="G27" s="47"/>
      <c r="H27" s="47"/>
      <c r="I27" s="47"/>
    </row>
    <row r="28" spans="1:39" ht="13.5" customHeight="1" x14ac:dyDescent="0.25">
      <c r="A28" s="55" t="s">
        <v>119</v>
      </c>
      <c r="B28" s="46"/>
      <c r="C28" s="46"/>
      <c r="D28" s="46"/>
      <c r="E28" s="47"/>
      <c r="F28" s="47"/>
      <c r="G28" s="47"/>
      <c r="H28" s="47"/>
      <c r="I28" s="47"/>
    </row>
    <row r="29" spans="1:39" ht="13.5" customHeight="1" x14ac:dyDescent="0.25">
      <c r="A29" s="55" t="s">
        <v>120</v>
      </c>
      <c r="B29" s="46"/>
      <c r="C29" s="46"/>
      <c r="D29" s="46"/>
      <c r="E29" s="47"/>
      <c r="F29" s="47"/>
      <c r="G29" s="47"/>
      <c r="H29" s="47"/>
      <c r="I29" s="47"/>
    </row>
    <row r="30" spans="1:39" ht="13.5" customHeight="1" x14ac:dyDescent="0.25">
      <c r="A30" s="55" t="s">
        <v>121</v>
      </c>
      <c r="B30" s="46"/>
      <c r="C30" s="46"/>
      <c r="D30" s="46"/>
      <c r="E30" s="47"/>
      <c r="F30" s="47"/>
      <c r="G30" s="47"/>
      <c r="H30" s="47"/>
      <c r="I30" s="47"/>
    </row>
    <row r="31" spans="1:39" s="35" customFormat="1" ht="18" customHeight="1" x14ac:dyDescent="0.25">
      <c r="A31" s="55" t="s">
        <v>122</v>
      </c>
      <c r="B31" s="46"/>
      <c r="C31" s="46"/>
      <c r="D31" s="46"/>
      <c r="E31" s="47"/>
      <c r="F31" s="47"/>
      <c r="G31" s="47"/>
      <c r="H31" s="47"/>
      <c r="I31" s="47"/>
    </row>
    <row r="32" spans="1:39" s="35" customFormat="1" ht="18" customHeight="1" x14ac:dyDescent="0.25">
      <c r="A32" s="55"/>
      <c r="B32" s="46"/>
      <c r="C32" s="46"/>
      <c r="D32" s="46"/>
      <c r="E32" s="47"/>
      <c r="F32" s="47"/>
      <c r="G32" s="47"/>
      <c r="H32" s="47"/>
      <c r="I32" s="47"/>
    </row>
    <row r="33" spans="1:9" ht="18" customHeight="1" x14ac:dyDescent="0.25">
      <c r="A33" s="52"/>
      <c r="B33" s="50">
        <f t="shared" ref="B33:I33" si="4">B26-B27-B28+B29+B30-B31+B32</f>
        <v>0</v>
      </c>
      <c r="C33" s="50">
        <f t="shared" si="4"/>
        <v>0</v>
      </c>
      <c r="D33" s="50">
        <f t="shared" si="4"/>
        <v>0</v>
      </c>
      <c r="E33" s="51">
        <f t="shared" si="4"/>
        <v>0</v>
      </c>
      <c r="F33" s="51">
        <f t="shared" si="4"/>
        <v>0</v>
      </c>
      <c r="G33" s="51">
        <f t="shared" si="4"/>
        <v>0</v>
      </c>
      <c r="H33" s="51">
        <f t="shared" si="4"/>
        <v>0</v>
      </c>
      <c r="I33" s="51">
        <f t="shared" si="4"/>
        <v>0</v>
      </c>
    </row>
    <row r="34" spans="1:9" ht="18" customHeight="1" x14ac:dyDescent="0.25">
      <c r="A34" s="55" t="s">
        <v>123</v>
      </c>
      <c r="B34" s="46"/>
      <c r="C34" s="46"/>
      <c r="D34" s="46"/>
      <c r="E34" s="47"/>
      <c r="F34" s="47"/>
      <c r="G34" s="47"/>
      <c r="H34" s="47"/>
      <c r="I34" s="47"/>
    </row>
    <row r="35" spans="1:9" ht="18" customHeight="1" x14ac:dyDescent="0.25">
      <c r="A35" s="55" t="s">
        <v>124</v>
      </c>
      <c r="B35" s="46"/>
      <c r="C35" s="46"/>
      <c r="D35" s="46"/>
      <c r="E35" s="47"/>
      <c r="F35" s="47"/>
      <c r="G35" s="47"/>
      <c r="H35" s="47"/>
      <c r="I35" s="47"/>
    </row>
    <row r="36" spans="1:9" ht="18" customHeight="1" x14ac:dyDescent="0.25">
      <c r="A36" s="56" t="s">
        <v>125</v>
      </c>
      <c r="B36" s="46"/>
      <c r="C36" s="46"/>
      <c r="D36" s="46"/>
      <c r="E36" s="47"/>
      <c r="F36" s="47"/>
      <c r="G36" s="47"/>
      <c r="H36" s="47"/>
      <c r="I36" s="47"/>
    </row>
    <row r="37" spans="1:9" ht="13.4" customHeight="1" x14ac:dyDescent="0.3">
      <c r="A37" s="57" t="s">
        <v>126</v>
      </c>
      <c r="B37" s="50">
        <f t="shared" ref="B37:I37" si="5">B34-B35</f>
        <v>0</v>
      </c>
      <c r="C37" s="50">
        <f t="shared" si="5"/>
        <v>0</v>
      </c>
      <c r="D37" s="50">
        <f t="shared" si="5"/>
        <v>0</v>
      </c>
      <c r="E37" s="51">
        <f t="shared" si="5"/>
        <v>0</v>
      </c>
      <c r="F37" s="51">
        <f t="shared" si="5"/>
        <v>0</v>
      </c>
      <c r="G37" s="51">
        <f t="shared" si="5"/>
        <v>0</v>
      </c>
      <c r="H37" s="51">
        <f t="shared" si="5"/>
        <v>0</v>
      </c>
      <c r="I37" s="51">
        <f t="shared" si="5"/>
        <v>0</v>
      </c>
    </row>
    <row r="38" spans="1:9" s="35" customFormat="1" ht="18" customHeight="1" x14ac:dyDescent="0.25">
      <c r="A38" s="52" t="s">
        <v>127</v>
      </c>
      <c r="B38" s="50">
        <f t="shared" ref="B38:I38" si="6">B33+B37</f>
        <v>0</v>
      </c>
      <c r="C38" s="50">
        <f t="shared" si="6"/>
        <v>0</v>
      </c>
      <c r="D38" s="50">
        <f t="shared" si="6"/>
        <v>0</v>
      </c>
      <c r="E38" s="51">
        <f t="shared" si="6"/>
        <v>0</v>
      </c>
      <c r="F38" s="51">
        <f t="shared" si="6"/>
        <v>0</v>
      </c>
      <c r="G38" s="51">
        <f t="shared" si="6"/>
        <v>0</v>
      </c>
      <c r="H38" s="51">
        <f t="shared" si="6"/>
        <v>0</v>
      </c>
      <c r="I38" s="51">
        <f t="shared" si="6"/>
        <v>0</v>
      </c>
    </row>
    <row r="39" spans="1:9" ht="18" customHeight="1" x14ac:dyDescent="0.25">
      <c r="A39" s="55" t="s">
        <v>128</v>
      </c>
      <c r="B39" s="46"/>
      <c r="C39" s="46"/>
      <c r="D39" s="46"/>
      <c r="E39" s="47"/>
      <c r="F39" s="47"/>
      <c r="G39" s="47"/>
      <c r="H39" s="47"/>
      <c r="I39" s="47"/>
    </row>
    <row r="40" spans="1:9" ht="13.5" customHeight="1" x14ac:dyDescent="0.25">
      <c r="A40" s="55" t="s">
        <v>129</v>
      </c>
      <c r="B40" s="46"/>
      <c r="C40" s="46"/>
      <c r="D40" s="46"/>
      <c r="E40" s="47"/>
      <c r="F40" s="47"/>
      <c r="G40" s="47"/>
      <c r="H40" s="47"/>
      <c r="I40" s="47"/>
    </row>
    <row r="41" spans="1:9" ht="13.5" customHeight="1" x14ac:dyDescent="0.25">
      <c r="A41" s="55" t="s">
        <v>130</v>
      </c>
      <c r="B41" s="46"/>
      <c r="C41" s="46"/>
      <c r="D41" s="46"/>
      <c r="E41" s="47"/>
      <c r="F41" s="47"/>
      <c r="G41" s="47"/>
      <c r="H41" s="47"/>
      <c r="I41" s="47"/>
    </row>
    <row r="42" spans="1:9" ht="13.5" customHeight="1" x14ac:dyDescent="0.25">
      <c r="A42" s="55" t="s">
        <v>131</v>
      </c>
      <c r="B42" s="46"/>
      <c r="C42" s="46"/>
      <c r="D42" s="46"/>
      <c r="E42" s="47"/>
      <c r="F42" s="47"/>
      <c r="G42" s="47"/>
      <c r="H42" s="47"/>
      <c r="I42" s="47"/>
    </row>
    <row r="43" spans="1:9" s="35" customFormat="1" ht="18" customHeight="1" x14ac:dyDescent="0.25">
      <c r="A43" s="55" t="s">
        <v>132</v>
      </c>
      <c r="B43" s="46"/>
      <c r="C43" s="46"/>
      <c r="D43" s="46"/>
      <c r="E43" s="47"/>
      <c r="F43" s="47"/>
      <c r="G43" s="47"/>
      <c r="H43" s="47"/>
      <c r="I43" s="47"/>
    </row>
    <row r="44" spans="1:9" ht="13.5" customHeight="1" x14ac:dyDescent="0.25">
      <c r="A44" s="55" t="s">
        <v>133</v>
      </c>
      <c r="B44" s="46"/>
      <c r="C44" s="46"/>
      <c r="D44" s="46"/>
      <c r="E44" s="47"/>
      <c r="F44" s="47"/>
      <c r="G44" s="47"/>
      <c r="H44" s="47"/>
      <c r="I44" s="47"/>
    </row>
    <row r="45" spans="1:9" ht="13.5" customHeight="1" x14ac:dyDescent="0.25">
      <c r="A45" s="55" t="s">
        <v>134</v>
      </c>
      <c r="B45" s="46"/>
      <c r="C45" s="46"/>
      <c r="D45" s="46"/>
      <c r="E45" s="47"/>
      <c r="F45" s="47"/>
      <c r="G45" s="47"/>
      <c r="H45" s="47"/>
      <c r="I45" s="47"/>
    </row>
    <row r="46" spans="1:9" ht="13.5" customHeight="1" x14ac:dyDescent="0.3">
      <c r="A46" s="57" t="s">
        <v>135</v>
      </c>
      <c r="B46" s="50">
        <f t="shared" ref="B46:I46" si="7">B39-B43</f>
        <v>0</v>
      </c>
      <c r="C46" s="50">
        <f t="shared" si="7"/>
        <v>0</v>
      </c>
      <c r="D46" s="50">
        <f t="shared" si="7"/>
        <v>0</v>
      </c>
      <c r="E46" s="51">
        <f t="shared" si="7"/>
        <v>0</v>
      </c>
      <c r="F46" s="51">
        <f t="shared" si="7"/>
        <v>0</v>
      </c>
      <c r="G46" s="51">
        <f t="shared" si="7"/>
        <v>0</v>
      </c>
      <c r="H46" s="51">
        <f t="shared" si="7"/>
        <v>0</v>
      </c>
      <c r="I46" s="51">
        <f t="shared" si="7"/>
        <v>0</v>
      </c>
    </row>
    <row r="47" spans="1:9" ht="18" customHeight="1" x14ac:dyDescent="0.25">
      <c r="A47" s="6"/>
      <c r="B47" s="386"/>
      <c r="C47" s="386"/>
      <c r="D47" s="386"/>
      <c r="E47" s="386"/>
      <c r="F47" s="386"/>
      <c r="G47" s="386"/>
      <c r="H47" s="386"/>
      <c r="I47" s="387"/>
    </row>
    <row r="48" spans="1:9" s="35" customFormat="1" ht="18" customHeight="1" x14ac:dyDescent="0.25">
      <c r="A48" s="55" t="s">
        <v>136</v>
      </c>
      <c r="B48" s="46"/>
      <c r="C48" s="46"/>
      <c r="D48" s="46"/>
      <c r="E48" s="47"/>
      <c r="F48" s="47"/>
      <c r="G48" s="47"/>
      <c r="H48" s="47"/>
      <c r="I48" s="47"/>
    </row>
    <row r="49" spans="1:9" s="35" customFormat="1" ht="18" customHeight="1" x14ac:dyDescent="0.25">
      <c r="A49" s="55" t="s">
        <v>137</v>
      </c>
      <c r="B49" s="46"/>
      <c r="C49" s="46"/>
      <c r="D49" s="46"/>
      <c r="E49" s="47"/>
      <c r="F49" s="47"/>
      <c r="G49" s="47"/>
      <c r="H49" s="47"/>
      <c r="I49" s="47"/>
    </row>
    <row r="50" spans="1:9" ht="18" customHeight="1" x14ac:dyDescent="0.25">
      <c r="A50" s="52" t="s">
        <v>138</v>
      </c>
      <c r="B50" s="50">
        <f t="shared" ref="B50:I50" si="8">B38+B46-B48-B49</f>
        <v>0</v>
      </c>
      <c r="C50" s="50">
        <f t="shared" si="8"/>
        <v>0</v>
      </c>
      <c r="D50" s="50">
        <f t="shared" si="8"/>
        <v>0</v>
      </c>
      <c r="E50" s="51">
        <f t="shared" si="8"/>
        <v>0</v>
      </c>
      <c r="F50" s="51">
        <f t="shared" si="8"/>
        <v>0</v>
      </c>
      <c r="G50" s="51">
        <f t="shared" si="8"/>
        <v>0</v>
      </c>
      <c r="H50" s="51">
        <f t="shared" si="8"/>
        <v>0</v>
      </c>
      <c r="I50" s="51">
        <f t="shared" si="8"/>
        <v>0</v>
      </c>
    </row>
    <row r="51" spans="1:9" ht="13.5" customHeight="1" x14ac:dyDescent="0.25">
      <c r="A51" s="49" t="s">
        <v>139</v>
      </c>
      <c r="B51" s="50">
        <f t="shared" ref="B51:I51" si="9">B50+B27+B28-B29-B40-B41-B42+B44+B45</f>
        <v>0</v>
      </c>
      <c r="C51" s="50">
        <f t="shared" si="9"/>
        <v>0</v>
      </c>
      <c r="D51" s="50">
        <f t="shared" si="9"/>
        <v>0</v>
      </c>
      <c r="E51" s="51">
        <f t="shared" si="9"/>
        <v>0</v>
      </c>
      <c r="F51" s="51">
        <f t="shared" si="9"/>
        <v>0</v>
      </c>
      <c r="G51" s="51">
        <f t="shared" si="9"/>
        <v>0</v>
      </c>
      <c r="H51" s="51">
        <f t="shared" si="9"/>
        <v>0</v>
      </c>
      <c r="I51" s="51">
        <f t="shared" si="9"/>
        <v>0</v>
      </c>
    </row>
    <row r="52" spans="1:9" ht="29.15" customHeight="1" x14ac:dyDescent="0.25">
      <c r="A52" s="58" t="s">
        <v>140</v>
      </c>
      <c r="B52" s="50">
        <f t="shared" ref="B52:I52" si="10">B18+B32+B34</f>
        <v>0</v>
      </c>
      <c r="C52" s="50">
        <f t="shared" si="10"/>
        <v>0</v>
      </c>
      <c r="D52" s="50">
        <f t="shared" si="10"/>
        <v>0</v>
      </c>
      <c r="E52" s="51">
        <f t="shared" si="10"/>
        <v>0</v>
      </c>
      <c r="F52" s="51">
        <f t="shared" si="10"/>
        <v>0</v>
      </c>
      <c r="G52" s="51">
        <f t="shared" si="10"/>
        <v>0</v>
      </c>
      <c r="H52" s="51">
        <f t="shared" si="10"/>
        <v>0</v>
      </c>
      <c r="I52" s="51">
        <f t="shared" si="10"/>
        <v>0</v>
      </c>
    </row>
    <row r="53" spans="1:9" ht="13.5" customHeight="1" x14ac:dyDescent="0.25">
      <c r="A53" s="59" t="s">
        <v>141</v>
      </c>
      <c r="B53" s="50">
        <f t="shared" ref="B53:I53" si="11">B19+B24+B25+B27+B28+B31+B35</f>
        <v>0</v>
      </c>
      <c r="C53" s="50">
        <f t="shared" si="11"/>
        <v>0</v>
      </c>
      <c r="D53" s="50">
        <f t="shared" si="11"/>
        <v>0</v>
      </c>
      <c r="E53" s="60">
        <f t="shared" si="11"/>
        <v>0</v>
      </c>
      <c r="F53" s="60">
        <f t="shared" si="11"/>
        <v>0</v>
      </c>
      <c r="G53" s="60">
        <f t="shared" si="11"/>
        <v>0</v>
      </c>
      <c r="H53" s="60">
        <f t="shared" si="11"/>
        <v>0</v>
      </c>
      <c r="I53" s="60">
        <f t="shared" si="11"/>
        <v>0</v>
      </c>
    </row>
    <row r="54" spans="1:9" s="35" customFormat="1" ht="18" customHeight="1" x14ac:dyDescent="0.25">
      <c r="A54" s="141"/>
      <c r="B54" s="388"/>
      <c r="C54" s="388"/>
      <c r="D54" s="388"/>
      <c r="E54" s="388"/>
      <c r="F54" s="388"/>
      <c r="G54" s="388"/>
      <c r="H54" s="388"/>
      <c r="I54" s="92"/>
    </row>
    <row r="55" spans="1:9" s="209" customFormat="1" ht="18" customHeight="1" x14ac:dyDescent="0.25">
      <c r="A55" s="208" t="s">
        <v>142</v>
      </c>
      <c r="B55" s="389"/>
      <c r="C55" s="389"/>
      <c r="D55" s="390"/>
      <c r="E55" s="390"/>
      <c r="F55" s="390"/>
      <c r="G55" s="390"/>
      <c r="H55" s="390"/>
      <c r="I55" s="389"/>
    </row>
    <row r="56" spans="1:9" ht="18" customHeight="1" x14ac:dyDescent="0.25">
      <c r="A56" s="61" t="s">
        <v>143</v>
      </c>
      <c r="B56" s="129"/>
      <c r="C56" s="129"/>
      <c r="D56" s="129"/>
      <c r="E56" s="129"/>
      <c r="F56" s="129"/>
      <c r="G56" s="129"/>
      <c r="H56" s="129"/>
      <c r="I56" s="129"/>
    </row>
    <row r="57" spans="1:9" ht="18" customHeight="1" x14ac:dyDescent="0.25">
      <c r="A57" s="62" t="s">
        <v>144</v>
      </c>
      <c r="B57" s="391"/>
      <c r="C57" s="391"/>
      <c r="D57" s="391"/>
      <c r="E57" s="391"/>
      <c r="F57" s="391"/>
      <c r="G57" s="391"/>
      <c r="H57" s="391"/>
      <c r="I57" s="391"/>
    </row>
    <row r="58" spans="1:9" ht="7.5" customHeight="1" x14ac:dyDescent="0.3">
      <c r="A58" s="63"/>
      <c r="B58" s="64"/>
      <c r="C58" s="65"/>
      <c r="D58" s="65"/>
      <c r="E58" s="65"/>
      <c r="F58" s="65"/>
      <c r="G58" s="65"/>
      <c r="H58" s="65"/>
      <c r="I58" s="65"/>
    </row>
    <row r="59" spans="1:9" ht="12.75" customHeight="1" x14ac:dyDescent="0.3">
      <c r="A59" s="729" t="s">
        <v>145</v>
      </c>
      <c r="B59" s="729"/>
      <c r="C59" s="729"/>
      <c r="D59" s="729"/>
      <c r="E59" s="729"/>
      <c r="F59" s="729"/>
      <c r="G59" s="729"/>
      <c r="H59" s="729"/>
      <c r="I59" s="66"/>
    </row>
    <row r="60" spans="1:9" ht="13" x14ac:dyDescent="0.3">
      <c r="A60" s="730" t="s">
        <v>146</v>
      </c>
      <c r="B60" s="730"/>
      <c r="C60" s="730"/>
      <c r="D60" s="730"/>
      <c r="E60" s="730"/>
      <c r="F60" s="730"/>
      <c r="G60" s="730"/>
      <c r="H60" s="730"/>
      <c r="I60" s="142"/>
    </row>
    <row r="61" spans="1:9" ht="13" x14ac:dyDescent="0.3">
      <c r="A61" s="67" t="s">
        <v>147</v>
      </c>
      <c r="B61" s="68"/>
      <c r="C61" s="68"/>
      <c r="D61" s="69" t="str">
        <f t="shared" ref="D61:I61" si="12">D9</f>
        <v>n-1</v>
      </c>
      <c r="E61" s="69" t="str">
        <f t="shared" si="12"/>
        <v>n</v>
      </c>
      <c r="F61" s="69" t="str">
        <f t="shared" si="12"/>
        <v>n+1</v>
      </c>
      <c r="G61" s="69" t="str">
        <f t="shared" si="12"/>
        <v>n+2</v>
      </c>
      <c r="H61" s="69" t="str">
        <f t="shared" si="12"/>
        <v>n+3</v>
      </c>
      <c r="I61" s="69" t="str">
        <f t="shared" si="12"/>
        <v>n+4</v>
      </c>
    </row>
    <row r="62" spans="1:9" ht="13" x14ac:dyDescent="0.3">
      <c r="A62" s="10" t="s">
        <v>148</v>
      </c>
      <c r="B62" s="68"/>
      <c r="C62" s="68"/>
      <c r="D62" s="70"/>
      <c r="E62" s="70"/>
      <c r="F62" s="70"/>
      <c r="G62" s="70"/>
      <c r="H62" s="70"/>
      <c r="I62" s="70"/>
    </row>
    <row r="63" spans="1:9" ht="13" x14ac:dyDescent="0.3">
      <c r="A63" s="10" t="s">
        <v>149</v>
      </c>
      <c r="B63" s="68"/>
      <c r="C63" s="68"/>
      <c r="D63" s="70"/>
      <c r="E63" s="70"/>
      <c r="F63" s="70"/>
      <c r="G63" s="70"/>
      <c r="H63" s="70"/>
      <c r="I63" s="70"/>
    </row>
    <row r="64" spans="1:9" s="72" customFormat="1" ht="18" customHeight="1" x14ac:dyDescent="0.25">
      <c r="A64" s="71" t="s">
        <v>150</v>
      </c>
      <c r="F64" s="399"/>
    </row>
    <row r="65" spans="1:9" s="73" customFormat="1" ht="16.5" x14ac:dyDescent="0.25">
      <c r="A65" s="731" t="s">
        <v>476</v>
      </c>
      <c r="B65" s="731"/>
      <c r="C65" s="731"/>
      <c r="D65" s="731"/>
      <c r="E65" s="731"/>
      <c r="F65" s="731"/>
      <c r="G65" s="731"/>
      <c r="H65" s="731"/>
      <c r="I65" s="731"/>
    </row>
    <row r="66" spans="1:9" s="74" customFormat="1" ht="30" customHeight="1" x14ac:dyDescent="0.25">
      <c r="A66" s="727" t="s">
        <v>151</v>
      </c>
      <c r="B66" s="727"/>
      <c r="C66" s="727"/>
      <c r="D66" s="727"/>
      <c r="E66" s="727"/>
      <c r="F66" s="727"/>
      <c r="G66" s="727"/>
      <c r="H66" s="727"/>
      <c r="I66" s="727"/>
    </row>
    <row r="67" spans="1:9" s="74" customFormat="1" ht="27.75" customHeight="1" x14ac:dyDescent="0.25">
      <c r="A67" s="727" t="s">
        <v>152</v>
      </c>
      <c r="B67" s="727"/>
      <c r="C67" s="727"/>
      <c r="D67" s="727"/>
      <c r="E67" s="727"/>
      <c r="F67" s="727"/>
      <c r="G67" s="727"/>
      <c r="H67" s="727"/>
      <c r="I67" s="727"/>
    </row>
  </sheetData>
  <mergeCells count="7">
    <mergeCell ref="A66:I66"/>
    <mergeCell ref="A67:I67"/>
    <mergeCell ref="A1:G1"/>
    <mergeCell ref="A4:G4"/>
    <mergeCell ref="A59:H59"/>
    <mergeCell ref="A60:H60"/>
    <mergeCell ref="A65:I65"/>
  </mergeCells>
  <printOptions horizontalCentered="1"/>
  <pageMargins left="0.23622047244094491" right="0.23622047244094491" top="0.47244094488188981" bottom="0.35433070866141736" header="0.51181102362204722" footer="0.23622047244094491"/>
  <pageSetup paperSize="9" scale="72" firstPageNumber="0" orientation="portrait" r:id="rId1"/>
  <headerFooter>
    <oddFooter>&amp;C&amp;8Date de mise à jour : 06/02/2018&amp;R&amp;8&amp;A</oddFooter>
  </headerFooter>
</worksheet>
</file>

<file path=docProps/app.xml><?xml version="1.0" encoding="utf-8"?>
<Properties xmlns="http://schemas.openxmlformats.org/officeDocument/2006/extended-properties" xmlns:vt="http://schemas.openxmlformats.org/officeDocument/2006/docPropsVTypes">
  <TotalTime>517</TotalTime>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18</vt:i4>
      </vt:variant>
    </vt:vector>
  </HeadingPairs>
  <TitlesOfParts>
    <vt:vector size="33" baseType="lpstr">
      <vt:lpstr>annexe 1</vt:lpstr>
      <vt:lpstr>annexe 2</vt:lpstr>
      <vt:lpstr>annexe 2 bis</vt:lpstr>
      <vt:lpstr>annexe 2ter</vt:lpstr>
      <vt:lpstr>annexe 3</vt:lpstr>
      <vt:lpstr>Annexe 3 bis_export viti</vt:lpstr>
      <vt:lpstr>Détail prospection_export viti</vt:lpstr>
      <vt:lpstr>annexe 4</vt:lpstr>
      <vt:lpstr>annexe 5A </vt:lpstr>
      <vt:lpstr>annexe 5B</vt:lpstr>
      <vt:lpstr>annexe 5C</vt:lpstr>
      <vt:lpstr>annexe 6</vt:lpstr>
      <vt:lpstr>annexe 7</vt:lpstr>
      <vt:lpstr>Annexe 7 bis</vt:lpstr>
      <vt:lpstr>Annexe 8</vt:lpstr>
      <vt:lpstr>Année</vt:lpstr>
      <vt:lpstr>'annexe 5A '!Excel_BuiltIn_Print_Area</vt:lpstr>
      <vt:lpstr>'annexe 6'!Excel_BuiltIn_Print_Area</vt:lpstr>
      <vt:lpstr>'annexe 2'!Impression_des_titres</vt:lpstr>
      <vt:lpstr>'Annexe 8'!Texte87</vt:lpstr>
      <vt:lpstr>'Annexe 8'!Texte88</vt:lpstr>
      <vt:lpstr>'Annexe 8'!Texte89</vt:lpstr>
      <vt:lpstr>'Annexe 8'!Texte94</vt:lpstr>
      <vt:lpstr>'Annexe 8'!Texte95</vt:lpstr>
      <vt:lpstr>'Annexe 8'!Texte96</vt:lpstr>
      <vt:lpstr>'Annexe 8'!Texte97</vt:lpstr>
      <vt:lpstr>'annexe 1'!Zone_d_impression</vt:lpstr>
      <vt:lpstr>'annexe 2'!Zone_d_impression</vt:lpstr>
      <vt:lpstr>'annexe 2ter'!Zone_d_impression</vt:lpstr>
      <vt:lpstr>'annexe 3'!Zone_d_impression</vt:lpstr>
      <vt:lpstr>'annexe 4'!Zone_d_impression</vt:lpstr>
      <vt:lpstr>'annexe 5A '!Zone_d_impression</vt:lpstr>
      <vt:lpstr>'annexe 6'!Zone_d_impression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Couve_c</dc:creator>
  <cp:lastModifiedBy>TIVOLLIER Stephanie</cp:lastModifiedBy>
  <cp:revision>1</cp:revision>
  <cp:lastPrinted>2021-01-14T15:07:52Z</cp:lastPrinted>
  <dcterms:created xsi:type="dcterms:W3CDTF">2015-11-30T10:20:45Z</dcterms:created>
  <dcterms:modified xsi:type="dcterms:W3CDTF">2021-01-15T14:10:07Z</dcterms:modified>
  <dc:language>fr-FR</dc:language>
</cp:coreProperties>
</file>